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industrian\DATA BARU\"/>
    </mc:Choice>
  </mc:AlternateContent>
  <bookViews>
    <workbookView xWindow="480" yWindow="555" windowWidth="14715" windowHeight="7935" tabRatio="639"/>
  </bookViews>
  <sheets>
    <sheet name="BPS" sheetId="10" r:id="rId1"/>
    <sheet name="KEC SEI RAYA" sheetId="1" r:id="rId2"/>
    <sheet name="KEC KAKAP" sheetId="5" r:id="rId3"/>
    <sheet name="KEC TERENTANG" sheetId="8" r:id="rId4"/>
    <sheet name="KEC BATU AMPAR" sheetId="4" r:id="rId5"/>
    <sheet name="KEC AMBAWANG" sheetId="7" r:id="rId6"/>
    <sheet name="KEC. RASAU JAYA" sheetId="6" r:id="rId7"/>
    <sheet name="Sheet7" sheetId="17" r:id="rId8"/>
    <sheet name="Sheet1" sheetId="11" r:id="rId9"/>
    <sheet name="Sheet2" sheetId="12" r:id="rId10"/>
    <sheet name="Sheet3" sheetId="13" r:id="rId11"/>
    <sheet name="Sheet4" sheetId="14" r:id="rId12"/>
    <sheet name="Sheet5" sheetId="15" r:id="rId13"/>
    <sheet name="Sheet6" sheetId="16" r:id="rId14"/>
    <sheet name="Sheet8" sheetId="18" r:id="rId15"/>
  </sheets>
  <definedNames>
    <definedName name="_xlnm.Print_Area" localSheetId="0">BPS!$A$2:$E$46</definedName>
    <definedName name="_xlnm.Print_Area" localSheetId="5">'KEC AMBAWANG'!$A$1:$M$124</definedName>
    <definedName name="_xlnm.Print_Area" localSheetId="4">'KEC BATU AMPAR'!$A$1:$M$36</definedName>
    <definedName name="_xlnm.Print_Area" localSheetId="2">'KEC KAKAP'!$A$1:$M$27</definedName>
    <definedName name="_xlnm.Print_Area" localSheetId="1">'KEC SEI RAYA'!$A$1:$M$425</definedName>
    <definedName name="_xlnm.Print_Area" localSheetId="3">'KEC TERENTANG'!$A$1:$M$31</definedName>
    <definedName name="_xlnm.Print_Area" localSheetId="6">'KEC. RASAU JAYA'!$A$1:$M$26</definedName>
  </definedNames>
  <calcPr calcId="152511"/>
</workbook>
</file>

<file path=xl/calcChain.xml><?xml version="1.0" encoding="utf-8"?>
<calcChain xmlns="http://schemas.openxmlformats.org/spreadsheetml/2006/main">
  <c r="H415" i="1" l="1"/>
  <c r="G26" i="10"/>
  <c r="F415" i="1"/>
  <c r="I415" i="1"/>
  <c r="H121" i="7"/>
  <c r="G25" i="10"/>
  <c r="F121" i="7"/>
  <c r="D25" i="10"/>
  <c r="I121" i="7"/>
  <c r="G114" i="7"/>
  <c r="H114" i="7"/>
  <c r="J309" i="1"/>
  <c r="I309" i="1"/>
  <c r="H309" i="1"/>
  <c r="F309" i="1"/>
  <c r="K96" i="7"/>
  <c r="K100" i="7"/>
  <c r="D23" i="10"/>
  <c r="H377" i="1"/>
  <c r="G22" i="10"/>
  <c r="E22" i="10"/>
  <c r="J10" i="10"/>
  <c r="I377" i="1"/>
  <c r="D22" i="10"/>
  <c r="I112" i="7"/>
  <c r="H112" i="7"/>
  <c r="K22" i="10"/>
  <c r="F112" i="7"/>
  <c r="J147" i="1"/>
  <c r="I147" i="1"/>
  <c r="H147" i="1"/>
  <c r="G10" i="10"/>
  <c r="E10" i="10"/>
  <c r="F147" i="1"/>
  <c r="K22" i="7"/>
  <c r="I27" i="7"/>
  <c r="H27" i="7"/>
  <c r="K10" i="10"/>
  <c r="F27" i="7"/>
  <c r="F377" i="1"/>
  <c r="F361" i="1"/>
  <c r="V13" i="1"/>
  <c r="V12" i="1"/>
  <c r="V11" i="1"/>
  <c r="U13" i="1"/>
  <c r="W13" i="1"/>
  <c r="U12" i="1"/>
  <c r="W12" i="1"/>
  <c r="U11" i="1"/>
  <c r="W11" i="1"/>
  <c r="S13" i="1"/>
  <c r="S11" i="1"/>
  <c r="K11" i="8"/>
  <c r="K15" i="8"/>
  <c r="P12" i="1"/>
  <c r="P15" i="1"/>
  <c r="I335" i="1"/>
  <c r="K335" i="1"/>
  <c r="H335" i="1"/>
  <c r="G27" i="10"/>
  <c r="F335" i="1"/>
  <c r="I398" i="1"/>
  <c r="D24" i="10"/>
  <c r="F398" i="1"/>
  <c r="H398" i="1"/>
  <c r="G24" i="10"/>
  <c r="E24" i="10"/>
  <c r="K315" i="1"/>
  <c r="K325" i="1"/>
  <c r="J100" i="7"/>
  <c r="I100" i="7"/>
  <c r="H100" i="7"/>
  <c r="G23" i="10"/>
  <c r="E23" i="10"/>
  <c r="F100" i="7"/>
  <c r="K271" i="1"/>
  <c r="F271" i="1"/>
  <c r="H271" i="1"/>
  <c r="H16" i="10"/>
  <c r="K84" i="7"/>
  <c r="J84" i="7"/>
  <c r="I84" i="7"/>
  <c r="H84" i="7"/>
  <c r="K19" i="10"/>
  <c r="F84" i="7"/>
  <c r="K14" i="5"/>
  <c r="D16" i="10"/>
  <c r="J38" i="1"/>
  <c r="I38" i="1"/>
  <c r="H38" i="1"/>
  <c r="G8" i="10"/>
  <c r="F38" i="1"/>
  <c r="K34" i="1"/>
  <c r="K30" i="1"/>
  <c r="K26" i="1"/>
  <c r="K22" i="1"/>
  <c r="K18" i="1"/>
  <c r="R12" i="1"/>
  <c r="T12" i="1"/>
  <c r="K14" i="1"/>
  <c r="K10" i="1"/>
  <c r="R11" i="1"/>
  <c r="T11" i="1"/>
  <c r="K46" i="1"/>
  <c r="K51" i="1"/>
  <c r="K91" i="1"/>
  <c r="D9" i="10"/>
  <c r="I361" i="1"/>
  <c r="D21" i="10"/>
  <c r="H361" i="1"/>
  <c r="G21" i="10"/>
  <c r="E21" i="10"/>
  <c r="K246" i="1"/>
  <c r="D15" i="10"/>
  <c r="H246" i="1"/>
  <c r="G15" i="10"/>
  <c r="E15" i="10"/>
  <c r="K22" i="5"/>
  <c r="K341" i="1"/>
  <c r="K349" i="1"/>
  <c r="D20" i="10"/>
  <c r="J349" i="1"/>
  <c r="I349" i="1"/>
  <c r="H349" i="1"/>
  <c r="G20" i="10"/>
  <c r="E20" i="10"/>
  <c r="K31" i="4"/>
  <c r="K35" i="4"/>
  <c r="K109" i="1"/>
  <c r="K13" i="4"/>
  <c r="K18" i="4"/>
  <c r="K9" i="4"/>
  <c r="K23" i="4"/>
  <c r="K58" i="1"/>
  <c r="K61" i="1"/>
  <c r="K65" i="1"/>
  <c r="K69" i="1"/>
  <c r="K73" i="1"/>
  <c r="K77" i="1"/>
  <c r="K81" i="1"/>
  <c r="K87" i="1"/>
  <c r="H57" i="7"/>
  <c r="H14" i="10"/>
  <c r="H33" i="10"/>
  <c r="I57" i="7"/>
  <c r="J57" i="7"/>
  <c r="J35" i="4"/>
  <c r="I35" i="4"/>
  <c r="H35" i="4"/>
  <c r="F35" i="4"/>
  <c r="J26" i="6"/>
  <c r="I26" i="6"/>
  <c r="H26" i="6"/>
  <c r="F26" i="6"/>
  <c r="K26" i="6"/>
  <c r="K66" i="7"/>
  <c r="P11" i="7"/>
  <c r="J71" i="7"/>
  <c r="I71" i="7"/>
  <c r="H71" i="7"/>
  <c r="G18" i="10"/>
  <c r="E18" i="10"/>
  <c r="F71" i="7"/>
  <c r="K192" i="1"/>
  <c r="K189" i="1"/>
  <c r="K120" i="1"/>
  <c r="H175" i="1"/>
  <c r="G11" i="10"/>
  <c r="E11" i="10"/>
  <c r="I175" i="1"/>
  <c r="J175" i="1"/>
  <c r="K154" i="1"/>
  <c r="K175" i="1"/>
  <c r="D11" i="10"/>
  <c r="K157" i="1"/>
  <c r="K160" i="1"/>
  <c r="K163" i="1"/>
  <c r="K166" i="1"/>
  <c r="K25" i="8"/>
  <c r="K28" i="8"/>
  <c r="K31" i="8"/>
  <c r="J31" i="8"/>
  <c r="I31" i="8"/>
  <c r="H31" i="8"/>
  <c r="I10" i="10"/>
  <c r="F31" i="8"/>
  <c r="J15" i="8"/>
  <c r="I15" i="8"/>
  <c r="H15" i="8"/>
  <c r="I9" i="10"/>
  <c r="I33" i="10"/>
  <c r="F15" i="8"/>
  <c r="F14" i="6"/>
  <c r="H14" i="6"/>
  <c r="L9" i="10"/>
  <c r="L33" i="10"/>
  <c r="I14" i="6"/>
  <c r="J14" i="6"/>
  <c r="K14" i="6"/>
  <c r="K27" i="5"/>
  <c r="J27" i="5"/>
  <c r="I27" i="5"/>
  <c r="H27" i="5"/>
  <c r="G17" i="10"/>
  <c r="F27" i="5"/>
  <c r="K50" i="7"/>
  <c r="K57" i="7"/>
  <c r="K36" i="7"/>
  <c r="K42" i="7"/>
  <c r="J42" i="7"/>
  <c r="I42" i="7"/>
  <c r="H42" i="7"/>
  <c r="K9" i="10"/>
  <c r="K33" i="10"/>
  <c r="F42" i="7"/>
  <c r="K10" i="7"/>
  <c r="K14" i="7"/>
  <c r="K18" i="7"/>
  <c r="P12" i="7"/>
  <c r="J27" i="7"/>
  <c r="J14" i="5"/>
  <c r="I14" i="5"/>
  <c r="H14" i="5"/>
  <c r="G16" i="10"/>
  <c r="E16" i="10"/>
  <c r="F14" i="5"/>
  <c r="J23" i="4"/>
  <c r="I23" i="4"/>
  <c r="H23" i="4"/>
  <c r="J9" i="10"/>
  <c r="F23" i="4"/>
  <c r="J325" i="1"/>
  <c r="I325" i="1"/>
  <c r="H325" i="1"/>
  <c r="H18" i="10"/>
  <c r="F325" i="1"/>
  <c r="K280" i="1"/>
  <c r="K309" i="1"/>
  <c r="D17" i="10"/>
  <c r="H17" i="10"/>
  <c r="E17" i="10"/>
  <c r="J271" i="1"/>
  <c r="I271" i="1"/>
  <c r="K223" i="1"/>
  <c r="K230" i="1"/>
  <c r="K226" i="1"/>
  <c r="J230" i="1"/>
  <c r="I230" i="1"/>
  <c r="H230" i="1"/>
  <c r="G14" i="10"/>
  <c r="E14" i="10"/>
  <c r="K206" i="1"/>
  <c r="K215" i="1"/>
  <c r="D13" i="10"/>
  <c r="K209" i="1"/>
  <c r="K212" i="1"/>
  <c r="J215" i="1"/>
  <c r="I215" i="1"/>
  <c r="H215" i="1"/>
  <c r="G13" i="10"/>
  <c r="E13" i="10"/>
  <c r="F215" i="1"/>
  <c r="K182" i="1"/>
  <c r="K198" i="1"/>
  <c r="D12" i="10"/>
  <c r="K186" i="1"/>
  <c r="K195" i="1"/>
  <c r="J198" i="1"/>
  <c r="I198" i="1"/>
  <c r="H198" i="1"/>
  <c r="G12" i="10"/>
  <c r="E12" i="10"/>
  <c r="F198" i="1"/>
  <c r="K99" i="1"/>
  <c r="K102" i="1"/>
  <c r="K105" i="1"/>
  <c r="K108" i="1"/>
  <c r="K112" i="1"/>
  <c r="K116" i="1"/>
  <c r="K147" i="1"/>
  <c r="K125" i="1"/>
  <c r="K128" i="1"/>
  <c r="K132" i="1"/>
  <c r="J91" i="1"/>
  <c r="I91" i="1"/>
  <c r="H91" i="1"/>
  <c r="G9" i="10"/>
  <c r="F91" i="1"/>
  <c r="K38" i="1"/>
  <c r="D8" i="10"/>
  <c r="P10" i="7"/>
  <c r="R13" i="1"/>
  <c r="T13" i="1"/>
  <c r="J33" i="10"/>
  <c r="E9" i="10"/>
  <c r="E30" i="10"/>
  <c r="G33" i="10"/>
  <c r="D14" i="10"/>
  <c r="K27" i="7"/>
  <c r="D10" i="10"/>
  <c r="K71" i="7"/>
  <c r="D18" i="10"/>
</calcChain>
</file>

<file path=xl/sharedStrings.xml><?xml version="1.0" encoding="utf-8"?>
<sst xmlns="http://schemas.openxmlformats.org/spreadsheetml/2006/main" count="1687" uniqueCount="664">
  <si>
    <t>NO</t>
  </si>
  <si>
    <t>NAMA PERUSAHAAN / ALAMAT</t>
  </si>
  <si>
    <t>NO IJIN</t>
  </si>
  <si>
    <t xml:space="preserve">JENIS </t>
  </si>
  <si>
    <t>KAP PROD/</t>
  </si>
  <si>
    <t>SAT</t>
  </si>
  <si>
    <t>INVESTASI</t>
  </si>
  <si>
    <t>JUMLAH</t>
  </si>
  <si>
    <t>STATUS</t>
  </si>
  <si>
    <t>MERK</t>
  </si>
  <si>
    <t>INDUSTRI</t>
  </si>
  <si>
    <t>PRODUKSI</t>
  </si>
  <si>
    <t>TAHUN</t>
  </si>
  <si>
    <t>( Rp )</t>
  </si>
  <si>
    <t>-</t>
  </si>
  <si>
    <t>GARAM</t>
  </si>
  <si>
    <t>TON</t>
  </si>
  <si>
    <t>NF</t>
  </si>
  <si>
    <t>BERYODIUM</t>
  </si>
  <si>
    <t>KOTA PTK</t>
  </si>
  <si>
    <t>CV. SURYA INDAH</t>
  </si>
  <si>
    <t>BENTOEL</t>
  </si>
  <si>
    <t>NO.IJIN</t>
  </si>
  <si>
    <t>Ltr</t>
  </si>
  <si>
    <t>DALAM</t>
  </si>
  <si>
    <t>KEMASAN</t>
  </si>
  <si>
    <t>AIR MINUM</t>
  </si>
  <si>
    <t>PT. CAHAYA INDAH ADITYA</t>
  </si>
  <si>
    <t>IZIN PRINSIP</t>
  </si>
  <si>
    <t>168 / OZMO</t>
  </si>
  <si>
    <t>DESA SEI RAYA KM. 12,5</t>
  </si>
  <si>
    <t>NO.76/KD.02/IKAH/II/2001</t>
  </si>
  <si>
    <t>26 PEBRUARI 2002</t>
  </si>
  <si>
    <t>NAMA PERUSAHAAN</t>
  </si>
  <si>
    <t>NOMOR / TGL/ IJIN</t>
  </si>
  <si>
    <t>KAPASITAS</t>
  </si>
  <si>
    <t>TENAGA KERJA</t>
  </si>
  <si>
    <t>KETERANGAN</t>
  </si>
  <si>
    <t>ALAMAT KANTOR / PERUSAHAAN</t>
  </si>
  <si>
    <t>TAHUN BEDIRI</t>
  </si>
  <si>
    <t>LISENSI / TAHUN</t>
  </si>
  <si>
    <t>INVESTASI (RP)</t>
  </si>
  <si>
    <t>INDO</t>
  </si>
  <si>
    <t>ASING</t>
  </si>
  <si>
    <t>JML</t>
  </si>
  <si>
    <t>PT. USAHA MAJU MITRA PERKASA</t>
  </si>
  <si>
    <t>94/DJAI/IUT - 6/NON PMA -PMDN/IV/93</t>
  </si>
  <si>
    <t>SAWMILL</t>
  </si>
  <si>
    <t>M3</t>
  </si>
  <si>
    <t>NONFAS</t>
  </si>
  <si>
    <t>JL. NUSA INDAH II NO.44 B</t>
  </si>
  <si>
    <t>DS.PULAU LIMBUNG SEI.RAYA</t>
  </si>
  <si>
    <t>296/DJAI/IUT-6/NON PMA-PMDN/VII/1989</t>
  </si>
  <si>
    <t>PT. SARI BUMI KUSUMA</t>
  </si>
  <si>
    <t>PMDN</t>
  </si>
  <si>
    <t>PT.USAHA KARYA</t>
  </si>
  <si>
    <t>114/DJAI/IUT-6/NON PMA-PMDN/1992</t>
  </si>
  <si>
    <t>PT.HARJHON TIMBER LTD</t>
  </si>
  <si>
    <t>PT.SARI TAMA INDAH RAYA</t>
  </si>
  <si>
    <t>090/DJAI/IUT-6/NON PMA-PMDN/VIII/94</t>
  </si>
  <si>
    <t>JL.ADI SUCIPTO KM.8</t>
  </si>
  <si>
    <t>KEC.TERENTANG KAB.PTK</t>
  </si>
  <si>
    <t>PT.PULAU INDAH</t>
  </si>
  <si>
    <t>175/DJAI/IUT-6/NON PMA-PMDN/VII/93</t>
  </si>
  <si>
    <t>JL.NUSA INDAH BLOK C/18  PONTIANAK</t>
  </si>
  <si>
    <t>DS.BATU AMPAR KEC.BATU AMPAR</t>
  </si>
  <si>
    <t>JL.KOM YOS SUDARSO NO.135 PTK</t>
  </si>
  <si>
    <t>MOULDING</t>
  </si>
  <si>
    <t>N0</t>
  </si>
  <si>
    <t>NOMOR/TGL. IZIN</t>
  </si>
  <si>
    <t>JENIS</t>
  </si>
  <si>
    <t xml:space="preserve">KAPASITAS </t>
  </si>
  <si>
    <t xml:space="preserve">JUMLAH </t>
  </si>
  <si>
    <t>KET</t>
  </si>
  <si>
    <t>ALAMAT KANTOR/PERUSAHAA</t>
  </si>
  <si>
    <t>TAHUN BERDIRI</t>
  </si>
  <si>
    <t>PERTAHUN</t>
  </si>
  <si>
    <t>INVESTASI (Rp)</t>
  </si>
  <si>
    <t xml:space="preserve">DOWEL </t>
  </si>
  <si>
    <t>PT. BINA CIPTA</t>
  </si>
  <si>
    <t>593/DJAI/IUT-6/NON PMA-PMDN/XII/1987</t>
  </si>
  <si>
    <t>5 DESEMBER 1987</t>
  </si>
  <si>
    <t>PT. BUMI INDAH RAYA</t>
  </si>
  <si>
    <t>296/DJAI/IUT-6/PMDN/VII/1998</t>
  </si>
  <si>
    <t>31 JULI 1998</t>
  </si>
  <si>
    <t>PT. MAJU KARYA KITA</t>
  </si>
  <si>
    <t>DOWEL</t>
  </si>
  <si>
    <t>FURNITURE</t>
  </si>
  <si>
    <t>DRY KILN</t>
  </si>
  <si>
    <t>CV. HASIL RIMBA</t>
  </si>
  <si>
    <t>043/DJIA/ITU.IV/NON PMA-PMDN/II/1995</t>
  </si>
  <si>
    <t>6 PEBRUARI 1995</t>
  </si>
  <si>
    <t>PT. DUTA RENDRA MULYA</t>
  </si>
  <si>
    <t>KOMP. PASAR NUSA INDAH B</t>
  </si>
  <si>
    <t>79/PMDN/IV/1988</t>
  </si>
  <si>
    <t>JL. ADISUCIPRO KM. 5 KAB. PTK</t>
  </si>
  <si>
    <t>15 PARIL 1988</t>
  </si>
  <si>
    <t xml:space="preserve">KP. KUALA DUA SEI RAYA </t>
  </si>
  <si>
    <t>PT. MANDAU TIMBER</t>
  </si>
  <si>
    <t>390/T/INDUSTRI/XII/1991</t>
  </si>
  <si>
    <t>JL. TANJUNGPURA N0. 215 PONTIANAK</t>
  </si>
  <si>
    <t>5 DESEMBER 1991</t>
  </si>
  <si>
    <t>PT. MENDAWAI SAKTI AGUNG</t>
  </si>
  <si>
    <t>265/DJAI/IUT/NON PAM=PMDN/1987</t>
  </si>
  <si>
    <t>JL. HAJI JUANDA N0. 55 PONTIANAK</t>
  </si>
  <si>
    <t>11 MEI 1987</t>
  </si>
  <si>
    <t>PT. RIMBA BARU UTAMA</t>
  </si>
  <si>
    <t>33/DJIA/IUI/NON PMA-PMDN/XII/1995</t>
  </si>
  <si>
    <t>DESA MAJU JAYA KUALA MANDOR</t>
  </si>
  <si>
    <t>22 DESEMBER 1995</t>
  </si>
  <si>
    <t>MOULDING/DOWEL</t>
  </si>
  <si>
    <t>FINGER JOINT</t>
  </si>
  <si>
    <t>PT. KUALA DUA JAYA SEJAHTERA</t>
  </si>
  <si>
    <t>1152/KW.14/IHPK/VI/1999</t>
  </si>
  <si>
    <t>30 JULI 1999</t>
  </si>
  <si>
    <t>PT. LINGGA BARU</t>
  </si>
  <si>
    <t>076/DJIA/P/IV/1996</t>
  </si>
  <si>
    <t>JL. VETERAN N0. 35 PONTIANAK</t>
  </si>
  <si>
    <t>13 APRIL 1996</t>
  </si>
  <si>
    <t>PINTU JENDELA</t>
  </si>
  <si>
    <t>CV. SINAR MULIA</t>
  </si>
  <si>
    <t>025/DJIHPK/D.4/PRINSIP/VI/1996</t>
  </si>
  <si>
    <t>JL. K.H. WAHID HASYIM GG. AMBOTIN 9 A</t>
  </si>
  <si>
    <t>4 APRIL 1996</t>
  </si>
  <si>
    <t>DS. KUALA AMBAWANG KEC. AMBAWANG</t>
  </si>
  <si>
    <t>PT. KAYU RASAU UTAMA</t>
  </si>
  <si>
    <t>PD. KARYA UTAMA</t>
  </si>
  <si>
    <t>241/DJIHPK/D.4/IUT/IX/1996</t>
  </si>
  <si>
    <t>NOPEMBER 1996</t>
  </si>
  <si>
    <t>CV. SARI PASIFIK</t>
  </si>
  <si>
    <t>163/DJIHPK/D.4/IUI/VII/1997</t>
  </si>
  <si>
    <t>1 JULI 1997</t>
  </si>
  <si>
    <t>PT. ARGA TIRTA LESTARI</t>
  </si>
  <si>
    <t>39/DJIKAH/D6/IUI/X/1998</t>
  </si>
  <si>
    <t>JL. ADISUCIPTO KM. 13,2 KEC. SEI RAYA</t>
  </si>
  <si>
    <t>30 OKTOBER 1998</t>
  </si>
  <si>
    <t>PT. HUTALINDO PRATAMA</t>
  </si>
  <si>
    <t>1572/KW.14/IHPK/PP/IX/1999</t>
  </si>
  <si>
    <t>30 SEPTEMBER 1999</t>
  </si>
  <si>
    <t>SET</t>
  </si>
  <si>
    <t>AROMANA WOOD FURNITURE INDUSTRI</t>
  </si>
  <si>
    <t>186/DJAI/PP/D.6/VIII/1993</t>
  </si>
  <si>
    <t>9 AGUSTUS 1993</t>
  </si>
  <si>
    <t>PD. USAHA KARYA INDAH</t>
  </si>
  <si>
    <t>1278/KW.14/IHPK/ITU/VIII/1997</t>
  </si>
  <si>
    <t>MEBEL KAYU</t>
  </si>
  <si>
    <t>BH</t>
  </si>
  <si>
    <t>4 AGUSTUS 1997</t>
  </si>
  <si>
    <t>PT. SINAR KAPUAS KALBAR LTD</t>
  </si>
  <si>
    <t>97/DJIHPK/D.4/IUI/IV/1998</t>
  </si>
  <si>
    <t xml:space="preserve">JL. ADISUCIPTO KM. 8 KEC. SEI RAYA </t>
  </si>
  <si>
    <t>APRIL  1998</t>
  </si>
  <si>
    <t>PT. BINA CIPTA II</t>
  </si>
  <si>
    <t>81/DJAI/PP/D.6/III/1989</t>
  </si>
  <si>
    <t xml:space="preserve">JL. ADISUCIPTO KM. 8  KEC. SEI RAYA </t>
  </si>
  <si>
    <t>6 MARET 1989</t>
  </si>
  <si>
    <t>PT. PONTI UTAMA ABADI</t>
  </si>
  <si>
    <t>JL. IMAM BONJOL N0. 45 PONTIANAK</t>
  </si>
  <si>
    <t>TAHUN 1989</t>
  </si>
  <si>
    <t>JL. ADISUCIPTO KM. 14,3 ARANG LIMBUNG</t>
  </si>
  <si>
    <t>15 APRIL 1988</t>
  </si>
  <si>
    <t xml:space="preserve">KP. KUALA DUA KUMPAI </t>
  </si>
  <si>
    <t>PT. RIMBA WINDY INDAH</t>
  </si>
  <si>
    <t>991/I/PMDN/IX/1990</t>
  </si>
  <si>
    <t xml:space="preserve">JL. ADISUCIPRO KM. 10  KEC. SEI RAYA </t>
  </si>
  <si>
    <t>26 SEPTEMBER 1990</t>
  </si>
  <si>
    <t>JL. ADISUCIPTO KM. 8  KEC.  SEI RAYA</t>
  </si>
  <si>
    <t>PT. ADINACO SERASI</t>
  </si>
  <si>
    <t>295/T/INDUSTRI/X/1993</t>
  </si>
  <si>
    <t>12 OKTOBER 1993</t>
  </si>
  <si>
    <t>KOMP. PASAR NUSA INDAH BLOK D PTK</t>
  </si>
  <si>
    <t>296/DJAI/IUT-6/PMDN/VIII/1989</t>
  </si>
  <si>
    <t>JL. ADISUCIPTO KM. 8 SEI RAYA</t>
  </si>
  <si>
    <t>31 JULI 1989</t>
  </si>
  <si>
    <t>PT. KETAPANG INDAH PLYWOOD IND</t>
  </si>
  <si>
    <t>202/T/INDUSTRI/1992</t>
  </si>
  <si>
    <t>8 JULI 1982</t>
  </si>
  <si>
    <t>PT. RIMBA RAMIN  II</t>
  </si>
  <si>
    <t>166/DJAI/ITU-6/PMDN/V/1992</t>
  </si>
  <si>
    <t>KAYU LAPIS</t>
  </si>
  <si>
    <t>JL. SETIA BUDI N0. 4 PONTIANAK</t>
  </si>
  <si>
    <t>27 MEI  1992</t>
  </si>
  <si>
    <t>202/T/INDUSTRI/1990</t>
  </si>
  <si>
    <t>8 JULI 1992</t>
  </si>
  <si>
    <t>PT. WANA BANGUN AGUNG</t>
  </si>
  <si>
    <t>26/INDUSTRI/1998</t>
  </si>
  <si>
    <t>JL. GUSTI NGURAH RAI N0. 38 PONTIANAK</t>
  </si>
  <si>
    <t>10 PEBRUARI 1998</t>
  </si>
  <si>
    <t>PT. HARJON TIMBER</t>
  </si>
  <si>
    <t>PT. KURNIA KAPUAS PLYWOOD INDUSTRI</t>
  </si>
  <si>
    <t>616/DJAI/IUI-6/PMDN/VII/1982</t>
  </si>
  <si>
    <t xml:space="preserve">KP. KUALA DUA KEC. SEI RAYA </t>
  </si>
  <si>
    <t>SUMBER DAYA ALAM</t>
  </si>
  <si>
    <t>887/KW.14/IUT/X/1995</t>
  </si>
  <si>
    <t>KAYU KETAMAN</t>
  </si>
  <si>
    <t xml:space="preserve">JL. ADISUCIPTO KM. 5,8 KEC. SEI RAYA </t>
  </si>
  <si>
    <t>27 SEPTEMBER 1997</t>
  </si>
  <si>
    <t>USAHA KARYA</t>
  </si>
  <si>
    <t>427/IK.1806/KW.14/IUT/II/1987</t>
  </si>
  <si>
    <t>PEBRUARI 1987</t>
  </si>
  <si>
    <t>SUMBER BANGUNAN</t>
  </si>
  <si>
    <t>187/IK.1806/KW.14/IUT/I/1988</t>
  </si>
  <si>
    <t>JANUARI 1988</t>
  </si>
  <si>
    <t>PT. BENTALA EDIPENI LESTARI</t>
  </si>
  <si>
    <t>051/DJAI/ITU-6/NON PMA-PMDN/I/1994</t>
  </si>
  <si>
    <t>KUSEN, PINTU JENDELA</t>
  </si>
  <si>
    <t>JL. JEND. URIP N0. 48 PONTIANAK</t>
  </si>
  <si>
    <t>24 PEBRUARI 1994</t>
  </si>
  <si>
    <t>DS. KUALA MANDOR KEC. SEI AMBAWANG</t>
  </si>
  <si>
    <t>LAMINATING BOARD</t>
  </si>
  <si>
    <t>FINGER JOINTED</t>
  </si>
  <si>
    <t>PENCIL SLATE</t>
  </si>
  <si>
    <t>79/II/PMDN/IV/1988</t>
  </si>
  <si>
    <t>LOVER DOOR WINDOWS</t>
  </si>
  <si>
    <t>LBR</t>
  </si>
  <si>
    <t>BEDS</t>
  </si>
  <si>
    <t>INDUSTRI SENG</t>
  </si>
  <si>
    <t>PT. KALIMANTAN STEEL CO. LAMINATED</t>
  </si>
  <si>
    <t>089/M/SK/IMLDE/V/1989</t>
  </si>
  <si>
    <t>BAJA LAPIS</t>
  </si>
  <si>
    <t>PMA</t>
  </si>
  <si>
    <t>JL.WISMA ANTARA LNT.17 JAKARTA</t>
  </si>
  <si>
    <t>SENG</t>
  </si>
  <si>
    <t>JL.ADI SUCIPTO KM.9,8 SEI RAYA</t>
  </si>
  <si>
    <t>TAHUN 1972</t>
  </si>
  <si>
    <t>INDUSTRI GALANGAN KAPAL</t>
  </si>
  <si>
    <t>PT.KAPUAS CAHAYA BAHARI</t>
  </si>
  <si>
    <t>012/M/SK/IMLD/II/1991</t>
  </si>
  <si>
    <t>KAPAL</t>
  </si>
  <si>
    <t>DWT</t>
  </si>
  <si>
    <t>JL.ADI SUCIPTO KM.8,6 SEI RAYA</t>
  </si>
  <si>
    <t>11 PEBRUARI 1991</t>
  </si>
  <si>
    <t>TAHUN 1971</t>
  </si>
  <si>
    <t>PT.WAHANA KAPUAS</t>
  </si>
  <si>
    <t>1136/KW.14/ITUI/IMELDA/XII/93</t>
  </si>
  <si>
    <t>PEMB.KAPAL BESI</t>
  </si>
  <si>
    <t>JL.DUSUN TJD.PURI DS. ARANG LIMBUNG</t>
  </si>
  <si>
    <t>PERBAIKAN KAPAL</t>
  </si>
  <si>
    <t>PEMB.TONGKANG</t>
  </si>
  <si>
    <t>BESI</t>
  </si>
  <si>
    <t xml:space="preserve"> </t>
  </si>
  <si>
    <t>SINAR BORNEO AGUNG</t>
  </si>
  <si>
    <t>326/KW.14/AI/PP/IV/96</t>
  </si>
  <si>
    <t>BENGKEL</t>
  </si>
  <si>
    <t>KPL</t>
  </si>
  <si>
    <t>EX.PT SINAR MAS AGUNG</t>
  </si>
  <si>
    <t>DOK KAPAL</t>
  </si>
  <si>
    <t>JL.TANJUNG PURA NO.104 PTK</t>
  </si>
  <si>
    <t>PEMBUATAN KPL</t>
  </si>
  <si>
    <t>INDUSTRI KIMIA DASAR</t>
  </si>
  <si>
    <t>GLUE :</t>
  </si>
  <si>
    <t>PT.KUALA KAPUAS GLUE IND.</t>
  </si>
  <si>
    <t>283/M/SK/19/1988</t>
  </si>
  <si>
    <t>FORMALDEHYDE</t>
  </si>
  <si>
    <t>THN.1981</t>
  </si>
  <si>
    <t>UREA FORMALDEHYDE</t>
  </si>
  <si>
    <t>PHENOL FORMALDEHYDE</t>
  </si>
  <si>
    <t>111/II/PMDN/1989</t>
  </si>
  <si>
    <t>JL.NUSA INDAH BLOK D.PONTIANAK</t>
  </si>
  <si>
    <t>PT. DUTA PERTIWI NUSANTARA</t>
  </si>
  <si>
    <t>DATA DARI SURAT PENDAFTARAN</t>
  </si>
  <si>
    <t>JL TANJUNGPURA 263 D PONTIANAK</t>
  </si>
  <si>
    <t xml:space="preserve"> BAHAN BERBAHAYA NO. 422/IAK/4/2007</t>
  </si>
  <si>
    <t xml:space="preserve">YANG DITERBITKAN OLEH DEPPERIND </t>
  </si>
  <si>
    <t>PARTILE BOARD GLUE</t>
  </si>
  <si>
    <t>PLASTIK DAN MELAMIN</t>
  </si>
  <si>
    <t>PT. INSAN ADI MULYA</t>
  </si>
  <si>
    <t>960/KW.14/AI/IUT/XI/1992</t>
  </si>
  <si>
    <t>KANTONG PLASTIK</t>
  </si>
  <si>
    <t>JL.HOS.COKROAMINOTO 24/12 PTK</t>
  </si>
  <si>
    <t>TALI RAVIA</t>
  </si>
  <si>
    <t>JL.ADISUCIPTO KM.12,2 SEI RAYA</t>
  </si>
  <si>
    <t>SEDOTAN</t>
  </si>
  <si>
    <t>PT.KURNIA JAYA RAYA INDUSTRIES</t>
  </si>
  <si>
    <t>094/DJAI/IUT-D.IV/PMDN/III/1994</t>
  </si>
  <si>
    <t>PLASTIK PHENALIC</t>
  </si>
  <si>
    <t>SHEET</t>
  </si>
  <si>
    <t>373/T/INDUSTRI/1992</t>
  </si>
  <si>
    <t>FORMIKA DAN MELAMINE</t>
  </si>
  <si>
    <t>PT.NEW KALBAR PROCESSOR</t>
  </si>
  <si>
    <t>49/DJAI/IUT.DIV/PMDN/III/1991</t>
  </si>
  <si>
    <t>CRUMB</t>
  </si>
  <si>
    <t>JL.TJ.PURA INDAH BLOK C2 PONTIANAK</t>
  </si>
  <si>
    <t>RUBBER</t>
  </si>
  <si>
    <t>JL.ADI SUCIPTO KM 11,3 SEI RAYA</t>
  </si>
  <si>
    <t>THN.1991</t>
  </si>
  <si>
    <t>FURNITURE/</t>
  </si>
  <si>
    <t>KOMPONEN</t>
  </si>
  <si>
    <t>KET.</t>
  </si>
  <si>
    <t>KAB. KUBU RAYA</t>
  </si>
  <si>
    <t>JL.ADI SUCIPTO KM.8 SUNGAI RAYA</t>
  </si>
  <si>
    <t>JL.ADI SUCIPTO KM.8,1 KAB. KUBU RAYA</t>
  </si>
  <si>
    <t xml:space="preserve">INDUSTRI GARAM BERYODIUM </t>
  </si>
  <si>
    <t xml:space="preserve"> INDUSTRI SAWMILL  </t>
  </si>
  <si>
    <t>JL. ADISUCIPTO KM. 10,6 SUNGAI RAYA</t>
  </si>
  <si>
    <t xml:space="preserve">JL. ADISUCIPTO KM. 8 SUNGAI RAYA </t>
  </si>
  <si>
    <t>JL. ADISUCIPTO KM. 10 SUNGAI RAYA</t>
  </si>
  <si>
    <t>SEI RAYA KAB. KUBU RAYA</t>
  </si>
  <si>
    <t>KP. KAPUR SEI RAYA KAB. KUBU RAYA</t>
  </si>
  <si>
    <t>INDUSTRI AIR MINUM DALAM KEMASAN ( AMDK )</t>
  </si>
  <si>
    <t>JL. RAYA KUALA DUA KM. 19 KAB.KUBU RAYA</t>
  </si>
  <si>
    <t xml:space="preserve">INDUSTRI  FURNITURE </t>
  </si>
  <si>
    <t>KEC. SEI RAYA KAB. KUB U RAYA</t>
  </si>
  <si>
    <t>JL. ADISUCIPTO KM. 7,5 SUNGAI RAYA</t>
  </si>
  <si>
    <t>KEC. SUNGAI RAYA</t>
  </si>
  <si>
    <t>JL. ADISUCIPTO Gg. SAGU DS. ARLIM</t>
  </si>
  <si>
    <t xml:space="preserve">INDUSTRI  PARTICLE  BOARD </t>
  </si>
  <si>
    <t xml:space="preserve">INDUSTRI KAYU LAPIS  </t>
  </si>
  <si>
    <t xml:space="preserve">INDUSTRI PENGETAMANAN  </t>
  </si>
  <si>
    <t>JL. ADISUCIPTO KM. 5 SUNGAI RAYA</t>
  </si>
  <si>
    <t>JL. ADISUCIPTO KM. 8 SUNGAI RAYA</t>
  </si>
  <si>
    <t>DS. KAPUAS KEC. SEI RAYA</t>
  </si>
  <si>
    <t>JL. ADISUCIPRO KM. 8 SUNGAI RAYA</t>
  </si>
  <si>
    <t xml:space="preserve">KP. KAPUR KEC. SEI RAYA </t>
  </si>
  <si>
    <t>KP. KUALA DUA KEC. SEI RAYA</t>
  </si>
  <si>
    <t xml:space="preserve">INDUSTRI KUSEN / DAUN PINTU JENDELA </t>
  </si>
  <si>
    <t>SEI RAYA KM. 9 KAB. KUBU RAYA</t>
  </si>
  <si>
    <t>Jl. ADISUCIPTO SUNGAI RAYA</t>
  </si>
  <si>
    <t xml:space="preserve"> INDUSTRI BAJA LAPIS SENG</t>
  </si>
  <si>
    <t>RT.03/RW III KEC. SUNGAI RAYA</t>
  </si>
  <si>
    <t>INDUSTRI KIMIA</t>
  </si>
  <si>
    <t>CV. INTI PROFIL</t>
  </si>
  <si>
    <t>Jl. ADISUCIPTO KM. 15 Gg. MEKAR</t>
  </si>
  <si>
    <t>DS. LIMBUNG KEC. SUNGAI RAYA</t>
  </si>
  <si>
    <t>531/14.13/09/IUI/IX/Perindagkop-B/2008</t>
  </si>
  <si>
    <t>Tgl. 24 September 2008</t>
  </si>
  <si>
    <t>SENG ATAP</t>
  </si>
  <si>
    <t>SENG DINDING</t>
  </si>
  <si>
    <t>KPG</t>
  </si>
  <si>
    <t>Jl. ADISUCIPTO Km. 10,3 SUNGAI RAYA</t>
  </si>
  <si>
    <t>SK.3289/MENHUT-VI/BPPHH/2006</t>
  </si>
  <si>
    <t>KAYU GERGAJIAN</t>
  </si>
  <si>
    <t>DS. TELUK KAPUAS KAB. KUBU RAYA</t>
  </si>
  <si>
    <t>JL.ADISUCIPTO KM.5,3 SEI RAYA</t>
  </si>
  <si>
    <t xml:space="preserve">DS. KUALA DUA KEC. SUNGAI RAYA </t>
  </si>
  <si>
    <t>SK. 4024/MENHUT-VI/BPPHH/2006</t>
  </si>
  <si>
    <t>JL.ADI SUCIPTO KM.5,3 SEI RAYA</t>
  </si>
  <si>
    <t>DS.KUALA DUA  KEC. SUNGAI RAYA</t>
  </si>
  <si>
    <t>SK. 3388/MENHUT-VI/BPPHH/2006</t>
  </si>
  <si>
    <t>DS. SUKALANTING KEC. SUNGAI RAYA</t>
  </si>
  <si>
    <t>SK. 2379/MENHUT-VI/BPPHH/2005</t>
  </si>
  <si>
    <t>JL. ADISUCIPTO KM. 5,3 SUNGAI RAYA</t>
  </si>
  <si>
    <t>DS. KUALA DUA KEC. SEI RAYA</t>
  </si>
  <si>
    <t>CV. NUSA KAYU TAMA</t>
  </si>
  <si>
    <t>Gg. LANGSAT RT.04/RW.20 SEI JAWI LUAR</t>
  </si>
  <si>
    <t>DSN TELUK INGGRIS DS. SEI ASAM SEI RAYA</t>
  </si>
  <si>
    <t>819 TAHUN 2008</t>
  </si>
  <si>
    <t>PO. MASPOERO HADI NURYANTO</t>
  </si>
  <si>
    <t>Jl. ARTERI SUPADIO RUKO PAWAN PERMAI</t>
  </si>
  <si>
    <t>MAS II BLOK B NO. 5 SEI RAYA</t>
  </si>
  <si>
    <t>DUSUN V TANJUNG SAPI DS. SEI ASAM</t>
  </si>
  <si>
    <t>918 TAHUN 2008</t>
  </si>
  <si>
    <t>VENEER</t>
  </si>
  <si>
    <t>PT. TAJAM INDAH</t>
  </si>
  <si>
    <t>DS. KUMPAI KEC. SUNGAI RAYA</t>
  </si>
  <si>
    <t>SK. 1855/MENHUT-VI/BPPHH/2005</t>
  </si>
  <si>
    <t>530/13/IX/PERINDAGKOP-B/2009</t>
  </si>
  <si>
    <t>LAMINATING</t>
  </si>
  <si>
    <t>DS.SUKALANTING KEC. SUNGAI RAYA</t>
  </si>
  <si>
    <t>JL ADI SUCIPTO KM 11 SUNGAI RAYA</t>
  </si>
  <si>
    <t xml:space="preserve">JL.ADISUCIPTO KM.8 SEI RAYA </t>
  </si>
  <si>
    <t>JL.ADISUCIPTO KM.8 SEI RAYA</t>
  </si>
  <si>
    <t xml:space="preserve"> INDUSTRI CRUMB RUBBER</t>
  </si>
  <si>
    <t>PT. INDOPAN PANEL BOARDS</t>
  </si>
  <si>
    <t>JL. PALAPA II A NO. 44 PONTIANAK</t>
  </si>
  <si>
    <t>DS. KUALA DUA KEC. SUNGAI RAYA</t>
  </si>
  <si>
    <t>142/T/INDUSTRI/PERDAGANGAN/2009</t>
  </si>
  <si>
    <t>16 PEBRUARI 2009</t>
  </si>
  <si>
    <t>PARTICLE BOARDS</t>
  </si>
  <si>
    <t>JL. BARITO NO. 260-261 PONTIANAK</t>
  </si>
  <si>
    <t xml:space="preserve">JL. TRANS KALIMANTAN KM. 16 </t>
  </si>
  <si>
    <t xml:space="preserve">DS. JAWA TENGAH SUNGAI AMBAWANG </t>
  </si>
  <si>
    <t>INDUSTRI DOWEL, MOULDING</t>
  </si>
  <si>
    <t xml:space="preserve">KEC. SIE AMBAWANG </t>
  </si>
  <si>
    <t xml:space="preserve">DS. LINGGA KEC. SEI AMBAWANG </t>
  </si>
  <si>
    <t xml:space="preserve"> INDUSTRI SAWMILL</t>
  </si>
  <si>
    <t xml:space="preserve">KECAMATAN  RASAU JAYA </t>
  </si>
  <si>
    <t>INDUSTRI PENGOLAHAN NENAS</t>
  </si>
  <si>
    <t>PT. TRI MUSTIKA SEMESTA</t>
  </si>
  <si>
    <t>DS. SEI BUMBUN KEC. BATU AMPAR</t>
  </si>
  <si>
    <t xml:space="preserve">INDUSTRI GALANGAN KAPAL </t>
  </si>
  <si>
    <t>CV. RUAN INDAH ABADI</t>
  </si>
  <si>
    <t>JL. SRI KAYA II RT 08 SEI JAWI LUAR PTK</t>
  </si>
  <si>
    <t xml:space="preserve">Dsn. PADU EMPAT DS.BATU AMPAR </t>
  </si>
  <si>
    <t>KEC. BATU AMPAR</t>
  </si>
  <si>
    <t>NOMOR 820 TAHUN 2008</t>
  </si>
  <si>
    <t>PT. BINA SILVA NUSA</t>
  </si>
  <si>
    <t>JL. SUNGAI RAYA DALAM KOMP. SUNGAI</t>
  </si>
  <si>
    <t>RAYA LESTARI 2 NO. AA  2</t>
  </si>
  <si>
    <t>DS. BATU AMPAR KEC. BATU AMPAR</t>
  </si>
  <si>
    <t>SK. 444/MENHUT-II/2008</t>
  </si>
  <si>
    <t>SERPIH KAYU</t>
  </si>
  <si>
    <t xml:space="preserve"> INDUSTRI SAWMILL   </t>
  </si>
  <si>
    <t xml:space="preserve"> INDUSTRI  MOULDING  </t>
  </si>
  <si>
    <t xml:space="preserve">INDUSTRI SAWMILL/PENGGERGAJIAN </t>
  </si>
  <si>
    <t>PO. DIANT GAGAS LESTARY</t>
  </si>
  <si>
    <t>JL. TRANS KALIMANTAN MUNGGUK JERING</t>
  </si>
  <si>
    <t>BALASUKNG NO. 89 KM.52 DS. TELUK BAKUNG</t>
  </si>
  <si>
    <t>JL. TRANS KALIMANTAN KM. 40 Dsn. TELUK</t>
  </si>
  <si>
    <t>LAIS DS. TELUK BAKUNG KEC. S. AMBAWANG</t>
  </si>
  <si>
    <t>NOMOR 34 TAHUN 2009</t>
  </si>
  <si>
    <t>16 JANUARI 2009</t>
  </si>
  <si>
    <t>PATOK 20 RASAU JAYA KEC. RASAU JAYA</t>
  </si>
  <si>
    <t>NOMOR 31 TAHUN 2009</t>
  </si>
  <si>
    <t>JL. IMAM BONJOL N0. 20 A-B PONTIANAK</t>
  </si>
  <si>
    <t>DS. MADU SARI KEC. SUNGAI RAYA</t>
  </si>
  <si>
    <t>NOMOR 917 TAHUN 2008</t>
  </si>
  <si>
    <t>PT. AGRO INDUSTRI SARIBUMI KALBAR</t>
  </si>
  <si>
    <t xml:space="preserve">JL. RAYA RASAU JAYA </t>
  </si>
  <si>
    <t>KONSETRAT NENAS</t>
  </si>
  <si>
    <t xml:space="preserve">INDUSTRI DOWEL, MOULDING </t>
  </si>
  <si>
    <t xml:space="preserve">FURNITURE  </t>
  </si>
  <si>
    <t>JL. DWI RATNA III NO. 27 SIANTAN HULU</t>
  </si>
  <si>
    <t>536/14.13/02/IUI/PR/IV/Perindagkop-B</t>
  </si>
  <si>
    <t>DRY</t>
  </si>
  <si>
    <t xml:space="preserve"> INDUSTRI PERCETAKAN</t>
  </si>
  <si>
    <t>PT. KAPUAS MEDIA GRAFIKA</t>
  </si>
  <si>
    <t>JL. SUNGAI RAYA DALAM NO. 24 RT. 06</t>
  </si>
  <si>
    <t>DS. SUNGAI RAYA KEC. SUNGAI RAYA</t>
  </si>
  <si>
    <t>536/14.13/10.A/IUI/XI/Perindagkop-B/2008</t>
  </si>
  <si>
    <t>PENERBITAN</t>
  </si>
  <si>
    <t>SURAT KABAR</t>
  </si>
  <si>
    <t>EKS</t>
  </si>
  <si>
    <t>INDUSTRI KIMIA (NUT PLUG DAN SABUT KELAPA)</t>
  </si>
  <si>
    <t>PT. INTI MAKMUR</t>
  </si>
  <si>
    <t>DUSUN CEMPAKA RT.21 DS. KALIMAS</t>
  </si>
  <si>
    <t>KEC. SUNGAI KAKAP</t>
  </si>
  <si>
    <t>530/15/XI/Perindagkop-B/2009</t>
  </si>
  <si>
    <t>NUT PLUG DAN</t>
  </si>
  <si>
    <t>SABUT KELAPA</t>
  </si>
  <si>
    <t xml:space="preserve">KECAMATAN  TERENTANG </t>
  </si>
  <si>
    <t xml:space="preserve"> INDUSTRI SAWMILL </t>
  </si>
  <si>
    <t>DS. PERMATA KEC. TERENTANG</t>
  </si>
  <si>
    <t>DESA BETUAH KEC. TERENTANG</t>
  </si>
  <si>
    <t>INDUSTRI DOWEL MOULDING</t>
  </si>
  <si>
    <t>PT. SUMBER WARIH SEJAHTERA</t>
  </si>
  <si>
    <t>JL. ARTERI SUPADIO SUNGAI RAYA</t>
  </si>
  <si>
    <t>TOPQUA</t>
  </si>
  <si>
    <t xml:space="preserve">AMDK </t>
  </si>
  <si>
    <t>HARAPAN SENTOSA</t>
  </si>
  <si>
    <t>SUNGAI RAYA KEC. SUNGAI RAYA</t>
  </si>
  <si>
    <t>ALAMAT KANTOR/PERUSAHAAN</t>
  </si>
  <si>
    <t>PT. STAR RUBBER</t>
  </si>
  <si>
    <t>CV. ALBASIA PRIMA LESTARI</t>
  </si>
  <si>
    <t>530/19/IV/Perindag-B</t>
  </si>
  <si>
    <t xml:space="preserve">KECAMATAN  BATU AMPAR </t>
  </si>
  <si>
    <t>PT. AKCAYA PARAWIRA</t>
  </si>
  <si>
    <t xml:space="preserve">JL. ADISUCIPTO Km. 10,1 </t>
  </si>
  <si>
    <t>KEC. SUNGAI RAYA KAB. KUBU RAYA</t>
  </si>
  <si>
    <t>503/001/IUI/III/BPMPT/2010</t>
  </si>
  <si>
    <t>PERCETAKAN</t>
  </si>
  <si>
    <t>PT. HARJOHN TIMBER</t>
  </si>
  <si>
    <t xml:space="preserve">KUMPAI DESA KUALA DUA </t>
  </si>
  <si>
    <t>KECAMATAN SUNGAI RAYA</t>
  </si>
  <si>
    <t>503/002/IUI/III/BPMPT/2010</t>
  </si>
  <si>
    <t>27 AGUSTUS 2010</t>
  </si>
  <si>
    <t xml:space="preserve"> INDUSTRI REMILING KARET</t>
  </si>
  <si>
    <t>PT. FAJAR KHATULISTIWA UTAMA</t>
  </si>
  <si>
    <t>JL. TRANS KALIMANTAN DUSUN TENGAH</t>
  </si>
  <si>
    <t>RT.01/RW.03 DESA PANCAROBA</t>
  </si>
  <si>
    <t>KECAMATAN SUNGAI AMBAWANG</t>
  </si>
  <si>
    <t>503/003/IUI/III/BPMPT/2010</t>
  </si>
  <si>
    <t>19 OKTOBER 2010</t>
  </si>
  <si>
    <t>REMILING KARET</t>
  </si>
  <si>
    <t>PT. KAPUAS ARMADA SARANA</t>
  </si>
  <si>
    <t>JL. RAYA KUMPAI KM. 9</t>
  </si>
  <si>
    <t>KABUPATEN KUBU RAYA</t>
  </si>
  <si>
    <t xml:space="preserve">01/6112/IU/I/PMDN/KELAUTAN DAN </t>
  </si>
  <si>
    <t>PERIKANAN/2011</t>
  </si>
  <si>
    <t xml:space="preserve">-JASA REPARASI KAPAL, </t>
  </si>
  <si>
    <t xml:space="preserve">  PERAHU DAN BANGUNAN </t>
  </si>
  <si>
    <t xml:space="preserve">  TERAPUNG</t>
  </si>
  <si>
    <t>Unt</t>
  </si>
  <si>
    <t xml:space="preserve"> INDUSTRI KELAPA SAWIT</t>
  </si>
  <si>
    <t>PT. PALMDALE AGROASIA LESTARI MAKMUR</t>
  </si>
  <si>
    <t>JL. TOL KAPUAS II NO. 2 KUBU RAYA</t>
  </si>
  <si>
    <t>2/6112/IP/I/PMDN/2011</t>
  </si>
  <si>
    <t>5 Desember 2011</t>
  </si>
  <si>
    <t xml:space="preserve">PERKEBUNAN </t>
  </si>
  <si>
    <t>KELAPA SAWIT</t>
  </si>
  <si>
    <t>2 November 2011</t>
  </si>
  <si>
    <t>JLH</t>
  </si>
  <si>
    <t>TNKR</t>
  </si>
  <si>
    <t>LISENSI/TAHUN</t>
  </si>
  <si>
    <t>Perluasan</t>
  </si>
  <si>
    <t>- TUGBOAT</t>
  </si>
  <si>
    <t>- LANDING CRAFT TANKER</t>
  </si>
  <si>
    <t>- SELF OIL PROPELLER</t>
  </si>
  <si>
    <t xml:space="preserve">   BARGE</t>
  </si>
  <si>
    <t>- TONGKANG</t>
  </si>
  <si>
    <t>IZIN PERLUASAN</t>
  </si>
  <si>
    <t>No : 2/6112/IP/II/PMDN/2012</t>
  </si>
  <si>
    <t>CRUMB RUBBER</t>
  </si>
  <si>
    <t>(SIR 20)</t>
  </si>
  <si>
    <t>INDUSTRI PENYOSOHAN BERAS</t>
  </si>
  <si>
    <t>CV. AGRO ABADI</t>
  </si>
  <si>
    <t>JL. SUNGAI RAYA DALAM NO. 18 RT.001/RW.001 KAB. KUBU RAYA</t>
  </si>
  <si>
    <t>NO. 2/6112/IU/PMDN/INDUSTRI/2012</t>
  </si>
  <si>
    <t>Tanggal 7 Maret 2012</t>
  </si>
  <si>
    <t>Tanggal 10 April 2012</t>
  </si>
  <si>
    <t>- IZIN PERLUASAN</t>
  </si>
  <si>
    <t>No : 1/6112/IU/II/PMDN/KELAUTAN DAN PERIKANAN/2012</t>
  </si>
  <si>
    <t>Tanggal 2 Feburuari 2012</t>
  </si>
  <si>
    <t>Industri Penyosohan Beras</t>
  </si>
  <si>
    <t>- Beras</t>
  </si>
  <si>
    <t>Ton</t>
  </si>
  <si>
    <t>Perdagangan Besar Bahan Makanan dan Minuman Hasil Pertanian</t>
  </si>
  <si>
    <t>- Minyak Makan</t>
  </si>
  <si>
    <t>Perdagangan Besar Makanan dan Minuman Lainnya</t>
  </si>
  <si>
    <t>- Kacang Hijau</t>
  </si>
  <si>
    <t>- Tepung Terigu</t>
  </si>
  <si>
    <t>- Gula</t>
  </si>
  <si>
    <t xml:space="preserve"> INDUSTRI BARANG DARI SEMEN, KAPUR, GIPS DAN ASBES</t>
  </si>
  <si>
    <t>PT. CITRA MANDIRI REKAYASA</t>
  </si>
  <si>
    <t xml:space="preserve">Jl. ADI SUCIPTO KM. 5,1 RT.006/RW.003 </t>
  </si>
  <si>
    <t>IZIN USAHA</t>
  </si>
  <si>
    <t>NO : 1/6112/IU/I/PMDN/INDUSTRI/2012</t>
  </si>
  <si>
    <t>Tanggal 22 November 2012</t>
  </si>
  <si>
    <t>BETON READY MIX</t>
  </si>
  <si>
    <t>MINIPILE</t>
  </si>
  <si>
    <t>Btg</t>
  </si>
  <si>
    <t>PT. KARYA CITRA NASINDO</t>
  </si>
  <si>
    <t>Jl. SUNGAI RAYA DALAM</t>
  </si>
  <si>
    <t>IZIN USAHA PERLUASAN</t>
  </si>
  <si>
    <t>NO : 3/6112/IU/II/PMDN/INDUSTRI/2012</t>
  </si>
  <si>
    <t>Tanggal 9 April 2012</t>
  </si>
  <si>
    <t>INDUSTRI PEMBUATAN BUSA</t>
  </si>
  <si>
    <t>- Busa</t>
  </si>
  <si>
    <t>INDUSTRI FURNITURE</t>
  </si>
  <si>
    <t>- Meubel</t>
  </si>
  <si>
    <t>- Kasur Per/Spring Bed</t>
  </si>
  <si>
    <t>Unit</t>
  </si>
  <si>
    <t>Set</t>
  </si>
  <si>
    <t>Terentang</t>
  </si>
  <si>
    <t xml:space="preserve">Jenis Industri </t>
  </si>
  <si>
    <t>Kinds Of Industry</t>
  </si>
  <si>
    <t>Unit Usaha</t>
  </si>
  <si>
    <t>Units</t>
  </si>
  <si>
    <t>Tenaga Kerja</t>
  </si>
  <si>
    <t>Employes</t>
  </si>
  <si>
    <t>Furniture</t>
  </si>
  <si>
    <t>Kayu lapis</t>
  </si>
  <si>
    <t>Sawmill</t>
  </si>
  <si>
    <t>Dowel, Moulding</t>
  </si>
  <si>
    <t>Particle Board</t>
  </si>
  <si>
    <t>Pengetaman</t>
  </si>
  <si>
    <t>Kusein/Daun Pintu Jendela</t>
  </si>
  <si>
    <t>Baja Lapis Seng</t>
  </si>
  <si>
    <t>Galangan Kapal</t>
  </si>
  <si>
    <t>Kimia</t>
  </si>
  <si>
    <t>Crum Rubber</t>
  </si>
  <si>
    <t>Percetakan</t>
  </si>
  <si>
    <t>Garam Beryodium</t>
  </si>
  <si>
    <t>Remiling Karet</t>
  </si>
  <si>
    <t>Industri Kelapa Sawit</t>
  </si>
  <si>
    <t xml:space="preserve">Industri Barang dari Semen, Kapur, Gips dan Asbes </t>
  </si>
  <si>
    <t>Air Minum Dalam Kemasan</t>
  </si>
  <si>
    <t>Value Of Investment</t>
  </si>
  <si>
    <t xml:space="preserve">KECAMATAN SUNGAI KAKAP </t>
  </si>
  <si>
    <t xml:space="preserve">KECAMATAN  SUNGAI AMBAWANG </t>
  </si>
  <si>
    <t>PT. BUMI PRATAMA KHATULISTIWA</t>
  </si>
  <si>
    <t>JL. MT HARYONO NO. 23 A 78121 PONTIANAK</t>
  </si>
  <si>
    <t>DESA MEGA TIMUR &amp; DESA KUBU PADI KEC. SUI. AMBAWANG (PABRIK)</t>
  </si>
  <si>
    <t>T</t>
  </si>
  <si>
    <t>B</t>
  </si>
  <si>
    <t>K</t>
  </si>
  <si>
    <t>T=5</t>
  </si>
  <si>
    <t>B=3</t>
  </si>
  <si>
    <t>T=4</t>
  </si>
  <si>
    <t>T=2</t>
  </si>
  <si>
    <t>K=1</t>
  </si>
  <si>
    <t>T=49</t>
  </si>
  <si>
    <t>B=12</t>
  </si>
  <si>
    <t>JML SEMUA</t>
  </si>
  <si>
    <t>TK</t>
  </si>
  <si>
    <t>TK SMY</t>
  </si>
  <si>
    <t>IVTSI</t>
  </si>
  <si>
    <t>K=4</t>
  </si>
  <si>
    <t>15</t>
  </si>
  <si>
    <t>KLBI 82920</t>
  </si>
  <si>
    <t>2/6112/IU/PMDN/2015</t>
  </si>
  <si>
    <t>22 JUNI 2015</t>
  </si>
  <si>
    <t>JL.ADISUCIPTO KM. 5,5</t>
  </si>
  <si>
    <t>KOMP. PERGUDANGAN NO.A-1 DAN A-2</t>
  </si>
  <si>
    <t>TELP. 0561-735784</t>
  </si>
  <si>
    <t>PT. BORNEO KHARISMA PUTRA</t>
  </si>
  <si>
    <t>JL. AMPERA DESA SUNGAI AMBAWANG</t>
  </si>
  <si>
    <t>6/6112/IU/PMDN/2015</t>
  </si>
  <si>
    <t>16 SEPTEMBER 2015</t>
  </si>
  <si>
    <t>AMDK 1500 ML</t>
  </si>
  <si>
    <t>AMDK 330 ML</t>
  </si>
  <si>
    <t>KARDUS</t>
  </si>
  <si>
    <t>082255749000</t>
  </si>
  <si>
    <t>hp. 082255749000</t>
  </si>
  <si>
    <t>15 KLBI  11050</t>
  </si>
  <si>
    <t>AMDK 600 ML</t>
  </si>
  <si>
    <t>Merk ??</t>
  </si>
  <si>
    <t>DIANT GAGAS LESTARY</t>
  </si>
  <si>
    <t>8/6112/IU/PMDN/2015</t>
  </si>
  <si>
    <t>PO, '15,</t>
  </si>
  <si>
    <t>12 0KTOBER 2015</t>
  </si>
  <si>
    <t>BEAM</t>
  </si>
  <si>
    <t>DECORATIVE PROFILE</t>
  </si>
  <si>
    <t>FLORING</t>
  </si>
  <si>
    <t>KLBI 16221</t>
  </si>
  <si>
    <t>JL. TRANS KALIMANTAN</t>
  </si>
  <si>
    <t>DESA TELUK BAKUNG</t>
  </si>
  <si>
    <t>KEC. SUNGAI AMBAWANG</t>
  </si>
  <si>
    <t>DESA MADU SARI KEC. SUNGAI RAYA</t>
  </si>
  <si>
    <t>570/01/BPMPTSP-C/2015</t>
  </si>
  <si>
    <t>13 Januari 2015</t>
  </si>
  <si>
    <t>LAMINATED WOOD</t>
  </si>
  <si>
    <t>BMPT</t>
  </si>
  <si>
    <t xml:space="preserve">I, TK </t>
  </si>
  <si>
    <t>Suiraya</t>
  </si>
  <si>
    <t>Skakap</t>
  </si>
  <si>
    <t>Batam</t>
  </si>
  <si>
    <t>Ambawang</t>
  </si>
  <si>
    <t>Rasau</t>
  </si>
  <si>
    <t>Nilai Investasi (Rp.000)</t>
  </si>
  <si>
    <t>DATA INDUSTRI BESAR KABUPATEN KUBU RAYA TAHUN 2015</t>
  </si>
  <si>
    <t>I,TK</t>
  </si>
  <si>
    <t>PO</t>
  </si>
  <si>
    <t>CIPTA PLASTIK INDUSTRI, PO</t>
  </si>
  <si>
    <t>Jl. Adi Sucipto KM 8,2  Sungai Raya</t>
  </si>
  <si>
    <t>24/6112/IU/PMDN/2014</t>
  </si>
  <si>
    <t>TALI RAFIA</t>
  </si>
  <si>
    <t>+</t>
  </si>
  <si>
    <t>Industri Alat Angkutan Lainnya</t>
  </si>
  <si>
    <t>PT. TITAN METALINDO UTAMA</t>
  </si>
  <si>
    <t>19/6112/IU/PMDN/2014</t>
  </si>
  <si>
    <t>CV. MAHONI</t>
  </si>
  <si>
    <t>JL. TRANS KALIMANTAN GG. ANOM ALIAMI</t>
  </si>
  <si>
    <t>SUNGAI AMBAWANG,KUBU RAYA</t>
  </si>
  <si>
    <t>19/6112/IU/PMDN/2015</t>
  </si>
  <si>
    <t>- Kapal</t>
  </si>
  <si>
    <t>- Perahu</t>
  </si>
  <si>
    <t>INDUSTRI ALAT ANGKUTAN LAINNYA</t>
  </si>
  <si>
    <t>INDUSTRI BARANG LOGAM, BUKAN MESIN DAN PERALATANNYA</t>
  </si>
  <si>
    <t>JL. ARTERI SUPADIO GG. JUTEK NO. 8-9</t>
  </si>
  <si>
    <t>SUNGAI RAYA</t>
  </si>
  <si>
    <t>21 JULI 2014</t>
  </si>
  <si>
    <t>RANGKA BAJA RINGAN</t>
  </si>
  <si>
    <t>RANGKAPLAFOND HOLLOW</t>
  </si>
  <si>
    <t>RANGKA PLAFOND METAL FURING</t>
  </si>
  <si>
    <t>Batang</t>
  </si>
  <si>
    <t>PT. SARANA BAJA MAKMUR</t>
  </si>
  <si>
    <t>JL. SUNGAI RAYA DALAM RT 002/RW 004</t>
  </si>
  <si>
    <t>20/6112/IU/PMDN/2014</t>
  </si>
  <si>
    <t>Atap Spandex</t>
  </si>
  <si>
    <t>Atap Genteng</t>
  </si>
  <si>
    <t>Kanal C</t>
  </si>
  <si>
    <t>Reng Baja</t>
  </si>
  <si>
    <t>Meter</t>
  </si>
  <si>
    <t>Industri Barang Logam, bukan mesin dan peralatannya</t>
  </si>
  <si>
    <t>BANYAKNYA UNIT USAHA, TENAGA KERJA DAN NILAI INVESTASI INDUSTRI BESAR DI  KABUPATEN KUBU RAYA TAHUN 2018</t>
  </si>
  <si>
    <t>Kepala Dinas Koperasi, Usaha Mikro</t>
  </si>
  <si>
    <t>Perdagangan dan Perindustrian</t>
  </si>
  <si>
    <t>Kabupaten Kubu Raya</t>
  </si>
  <si>
    <t>NORASARI ARANI, SE. MM</t>
  </si>
  <si>
    <t>Pembina Utama Muda</t>
  </si>
  <si>
    <t>NIP. 19670909 199303 2 006</t>
  </si>
  <si>
    <t>Industri Mainan anak</t>
  </si>
  <si>
    <t>Industri Pengolahan Es Krim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</si>
</sst>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70" formatCode="_(* #,##0_);_(* \(#,##0\);_(* &quot;-&quot;??_);_(@_)"/>
  </numFmts>
  <fonts count="30" x14ac:knownFonts="1">
    <font>
      <sz val="10"/>
      <name val="Arial"/>
      <charset val="1"/>
    </font>
    <font>
      <sz val="10"/>
      <name val="Arial"/>
      <charset val="1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Times New Roman"/>
      <family val="1"/>
    </font>
    <font>
      <b/>
      <sz val="9"/>
      <color theme="1"/>
      <name val="Arial"/>
      <family val="2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44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1" fontId="6" fillId="0" borderId="1" xfId="3" applyFont="1" applyBorder="1" applyAlignment="1">
      <alignment horizontal="center" vertical="center"/>
    </xf>
    <xf numFmtId="0" fontId="12" fillId="0" borderId="0" xfId="0" applyFont="1" applyFill="1"/>
    <xf numFmtId="0" fontId="0" fillId="0" borderId="0" xfId="0" applyFill="1"/>
    <xf numFmtId="0" fontId="13" fillId="0" borderId="0" xfId="0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/>
    </xf>
    <xf numFmtId="0" fontId="16" fillId="0" borderId="3" xfId="0" applyFont="1" applyFill="1" applyBorder="1"/>
    <xf numFmtId="0" fontId="16" fillId="0" borderId="7" xfId="0" applyFont="1" applyFill="1" applyBorder="1"/>
    <xf numFmtId="0" fontId="12" fillId="0" borderId="8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41" fontId="12" fillId="0" borderId="7" xfId="2" applyFont="1" applyFill="1" applyBorder="1"/>
    <xf numFmtId="0" fontId="12" fillId="0" borderId="8" xfId="0" applyFont="1" applyFill="1" applyBorder="1"/>
    <xf numFmtId="41" fontId="12" fillId="0" borderId="3" xfId="2" applyNumberFormat="1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12" fillId="0" borderId="7" xfId="0" quotePrefix="1" applyFont="1" applyFill="1" applyBorder="1" applyAlignment="1">
      <alignment horizontal="center"/>
    </xf>
    <xf numFmtId="0" fontId="12" fillId="0" borderId="7" xfId="0" applyFont="1" applyFill="1" applyBorder="1"/>
    <xf numFmtId="15" fontId="12" fillId="0" borderId="8" xfId="0" applyNumberFormat="1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12" fillId="0" borderId="10" xfId="0" applyFont="1" applyFill="1" applyBorder="1"/>
    <xf numFmtId="41" fontId="12" fillId="0" borderId="11" xfId="2" applyFont="1" applyFill="1" applyBorder="1"/>
    <xf numFmtId="0" fontId="12" fillId="0" borderId="12" xfId="0" applyFont="1" applyFill="1" applyBorder="1"/>
    <xf numFmtId="41" fontId="12" fillId="0" borderId="10" xfId="2" applyFont="1" applyFill="1" applyBorder="1"/>
    <xf numFmtId="0" fontId="17" fillId="0" borderId="0" xfId="0" applyFont="1" applyFill="1" applyAlignment="1">
      <alignment horizontal="center"/>
    </xf>
    <xf numFmtId="0" fontId="18" fillId="0" borderId="13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8" fillId="0" borderId="3" xfId="0" applyFont="1" applyFill="1" applyBorder="1"/>
    <xf numFmtId="0" fontId="18" fillId="0" borderId="7" xfId="0" applyFont="1" applyFill="1" applyBorder="1"/>
    <xf numFmtId="0" fontId="18" fillId="0" borderId="8" xfId="0" applyFont="1" applyFill="1" applyBorder="1"/>
    <xf numFmtId="0" fontId="18" fillId="0" borderId="3" xfId="0" applyFont="1" applyFill="1" applyBorder="1" applyAlignment="1">
      <alignment horizontal="center"/>
    </xf>
    <xf numFmtId="0" fontId="18" fillId="0" borderId="7" xfId="0" quotePrefix="1" applyFont="1" applyFill="1" applyBorder="1" applyAlignment="1">
      <alignment horizontal="center"/>
    </xf>
    <xf numFmtId="0" fontId="18" fillId="0" borderId="8" xfId="0" quotePrefix="1" applyFont="1" applyFill="1" applyBorder="1" applyAlignment="1">
      <alignment horizontal="left"/>
    </xf>
    <xf numFmtId="41" fontId="18" fillId="0" borderId="7" xfId="0" applyNumberFormat="1" applyFont="1" applyFill="1" applyBorder="1"/>
    <xf numFmtId="41" fontId="18" fillId="0" borderId="3" xfId="1" applyNumberFormat="1" applyFont="1" applyFill="1" applyBorder="1"/>
    <xf numFmtId="0" fontId="18" fillId="0" borderId="8" xfId="0" quotePrefix="1" applyFont="1" applyFill="1" applyBorder="1"/>
    <xf numFmtId="0" fontId="18" fillId="0" borderId="1" xfId="0" applyFont="1" applyFill="1" applyBorder="1"/>
    <xf numFmtId="41" fontId="19" fillId="0" borderId="18" xfId="0" applyNumberFormat="1" applyFont="1" applyFill="1" applyBorder="1"/>
    <xf numFmtId="0" fontId="19" fillId="0" borderId="19" xfId="0" applyFont="1" applyFill="1" applyBorder="1"/>
    <xf numFmtId="0" fontId="18" fillId="0" borderId="19" xfId="0" applyFont="1" applyFill="1" applyBorder="1"/>
    <xf numFmtId="0" fontId="18" fillId="0" borderId="0" xfId="0" applyFont="1" applyFill="1"/>
    <xf numFmtId="0" fontId="12" fillId="0" borderId="20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left"/>
    </xf>
    <xf numFmtId="49" fontId="18" fillId="0" borderId="8" xfId="0" applyNumberFormat="1" applyFont="1" applyFill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8" fillId="0" borderId="7" xfId="0" applyFont="1" applyFill="1" applyBorder="1" applyAlignment="1">
      <alignment horizontal="center"/>
    </xf>
    <xf numFmtId="15" fontId="18" fillId="0" borderId="8" xfId="0" quotePrefix="1" applyNumberFormat="1" applyFont="1" applyFill="1" applyBorder="1" applyAlignment="1">
      <alignment horizontal="left"/>
    </xf>
    <xf numFmtId="0" fontId="19" fillId="0" borderId="18" xfId="0" applyFont="1" applyFill="1" applyBorder="1" applyAlignment="1">
      <alignment vertical="center"/>
    </xf>
    <xf numFmtId="0" fontId="19" fillId="0" borderId="21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41" fontId="19" fillId="0" borderId="18" xfId="0" applyNumberFormat="1" applyFont="1" applyFill="1" applyBorder="1" applyAlignment="1"/>
    <xf numFmtId="41" fontId="19" fillId="0" borderId="19" xfId="0" applyNumberFormat="1" applyFont="1" applyFill="1" applyBorder="1" applyAlignment="1"/>
    <xf numFmtId="41" fontId="19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/>
    <xf numFmtId="0" fontId="18" fillId="0" borderId="0" xfId="0" applyFont="1" applyFill="1" applyBorder="1"/>
    <xf numFmtId="15" fontId="18" fillId="0" borderId="0" xfId="0" applyNumberFormat="1" applyFont="1" applyFill="1" applyBorder="1" applyAlignment="1">
      <alignment horizontal="left"/>
    </xf>
    <xf numFmtId="170" fontId="18" fillId="0" borderId="0" xfId="1" applyNumberFormat="1" applyFont="1" applyFill="1" applyBorder="1"/>
    <xf numFmtId="41" fontId="18" fillId="0" borderId="0" xfId="2" applyNumberFormat="1" applyFont="1" applyFill="1" applyBorder="1"/>
    <xf numFmtId="0" fontId="18" fillId="0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/>
    </xf>
    <xf numFmtId="15" fontId="18" fillId="0" borderId="3" xfId="0" applyNumberFormat="1" applyFont="1" applyFill="1" applyBorder="1" applyAlignment="1">
      <alignment horizontal="left"/>
    </xf>
    <xf numFmtId="170" fontId="18" fillId="0" borderId="7" xfId="1" applyNumberFormat="1" applyFont="1" applyFill="1" applyBorder="1"/>
    <xf numFmtId="41" fontId="18" fillId="0" borderId="3" xfId="2" applyNumberFormat="1" applyFont="1" applyFill="1" applyBorder="1"/>
    <xf numFmtId="0" fontId="18" fillId="0" borderId="9" xfId="0" applyFont="1" applyFill="1" applyBorder="1"/>
    <xf numFmtId="0" fontId="18" fillId="0" borderId="24" xfId="0" applyFont="1" applyFill="1" applyBorder="1" applyAlignment="1">
      <alignment horizontal="center"/>
    </xf>
    <xf numFmtId="0" fontId="18" fillId="0" borderId="10" xfId="0" applyFont="1" applyFill="1" applyBorder="1"/>
    <xf numFmtId="170" fontId="18" fillId="0" borderId="11" xfId="1" applyNumberFormat="1" applyFont="1" applyFill="1" applyBorder="1"/>
    <xf numFmtId="0" fontId="18" fillId="0" borderId="12" xfId="0" applyFont="1" applyFill="1" applyBorder="1"/>
    <xf numFmtId="41" fontId="18" fillId="0" borderId="11" xfId="2" applyFont="1" applyFill="1" applyBorder="1"/>
    <xf numFmtId="41" fontId="18" fillId="0" borderId="10" xfId="2" applyFont="1" applyFill="1" applyBorder="1"/>
    <xf numFmtId="0" fontId="18" fillId="0" borderId="25" xfId="0" applyFont="1" applyFill="1" applyBorder="1"/>
    <xf numFmtId="15" fontId="18" fillId="0" borderId="3" xfId="0" quotePrefix="1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left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0" fillId="0" borderId="0" xfId="0" applyFill="1" applyBorder="1"/>
    <xf numFmtId="49" fontId="12" fillId="0" borderId="8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/>
    <xf numFmtId="41" fontId="12" fillId="0" borderId="18" xfId="2" applyFont="1" applyFill="1" applyBorder="1"/>
    <xf numFmtId="0" fontId="12" fillId="0" borderId="19" xfId="0" applyFont="1" applyFill="1" applyBorder="1"/>
    <xf numFmtId="41" fontId="12" fillId="0" borderId="1" xfId="2" applyFont="1" applyFill="1" applyBorder="1"/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8" xfId="0" quotePrefix="1" applyFont="1" applyFill="1" applyBorder="1" applyAlignment="1">
      <alignment horizontal="left"/>
    </xf>
    <xf numFmtId="41" fontId="12" fillId="0" borderId="7" xfId="0" applyNumberFormat="1" applyFont="1" applyFill="1" applyBorder="1"/>
    <xf numFmtId="41" fontId="12" fillId="0" borderId="3" xfId="1" applyNumberFormat="1" applyFont="1" applyFill="1" applyBorder="1"/>
    <xf numFmtId="15" fontId="12" fillId="0" borderId="8" xfId="0" quotePrefix="1" applyNumberFormat="1" applyFont="1" applyFill="1" applyBorder="1" applyAlignment="1">
      <alignment horizontal="left"/>
    </xf>
    <xf numFmtId="41" fontId="16" fillId="0" borderId="18" xfId="0" applyNumberFormat="1" applyFont="1" applyFill="1" applyBorder="1"/>
    <xf numFmtId="0" fontId="16" fillId="0" borderId="19" xfId="0" applyFont="1" applyFill="1" applyBorder="1"/>
    <xf numFmtId="41" fontId="5" fillId="0" borderId="0" xfId="2" applyFont="1"/>
    <xf numFmtId="41" fontId="5" fillId="0" borderId="0" xfId="0" applyNumberFormat="1" applyFont="1"/>
    <xf numFmtId="0" fontId="5" fillId="0" borderId="3" xfId="0" applyFont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16" xfId="0" applyFont="1" applyFill="1" applyBorder="1"/>
    <xf numFmtId="0" fontId="12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/>
    <xf numFmtId="41" fontId="12" fillId="0" borderId="0" xfId="2" applyFont="1" applyFill="1" applyBorder="1"/>
    <xf numFmtId="17" fontId="18" fillId="0" borderId="8" xfId="0" quotePrefix="1" applyNumberFormat="1" applyFont="1" applyFill="1" applyBorder="1" applyAlignment="1">
      <alignment horizontal="left"/>
    </xf>
    <xf numFmtId="0" fontId="2" fillId="0" borderId="0" xfId="0" applyFont="1" applyFill="1"/>
    <xf numFmtId="0" fontId="19" fillId="0" borderId="3" xfId="0" applyFont="1" applyFill="1" applyBorder="1"/>
    <xf numFmtId="0" fontId="19" fillId="0" borderId="26" xfId="0" applyFont="1" applyFill="1" applyBorder="1"/>
    <xf numFmtId="15" fontId="18" fillId="0" borderId="27" xfId="0" applyNumberFormat="1" applyFont="1" applyFill="1" applyBorder="1" applyAlignment="1">
      <alignment horizontal="left"/>
    </xf>
    <xf numFmtId="0" fontId="18" fillId="0" borderId="8" xfId="0" applyFont="1" applyFill="1" applyBorder="1" applyAlignment="1">
      <alignment horizontal="center"/>
    </xf>
    <xf numFmtId="15" fontId="18" fillId="0" borderId="8" xfId="0" applyNumberFormat="1" applyFont="1" applyFill="1" applyBorder="1" applyAlignment="1">
      <alignment horizontal="left"/>
    </xf>
    <xf numFmtId="0" fontId="18" fillId="0" borderId="16" xfId="0" applyFont="1" applyFill="1" applyBorder="1"/>
    <xf numFmtId="15" fontId="18" fillId="0" borderId="17" xfId="0" applyNumberFormat="1" applyFont="1" applyFill="1" applyBorder="1" applyAlignment="1">
      <alignment horizontal="left"/>
    </xf>
    <xf numFmtId="0" fontId="18" fillId="0" borderId="10" xfId="0" applyFont="1" applyFill="1" applyBorder="1" applyAlignment="1">
      <alignment horizontal="center"/>
    </xf>
    <xf numFmtId="170" fontId="18" fillId="0" borderId="11" xfId="0" applyNumberFormat="1" applyFont="1" applyFill="1" applyBorder="1"/>
    <xf numFmtId="0" fontId="19" fillId="0" borderId="0" xfId="0" applyFont="1" applyFill="1" applyBorder="1" applyAlignment="1">
      <alignment vertical="center"/>
    </xf>
    <xf numFmtId="41" fontId="19" fillId="0" borderId="0" xfId="0" applyNumberFormat="1" applyFont="1" applyFill="1" applyBorder="1" applyAlignment="1"/>
    <xf numFmtId="0" fontId="19" fillId="0" borderId="0" xfId="0" applyFont="1" applyFill="1" applyBorder="1" applyAlignment="1"/>
    <xf numFmtId="41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20" xfId="0" applyFont="1" applyFill="1" applyBorder="1" applyAlignment="1">
      <alignment horizontal="center"/>
    </xf>
    <xf numFmtId="41" fontId="18" fillId="0" borderId="3" xfId="2" applyFont="1" applyFill="1" applyBorder="1"/>
    <xf numFmtId="0" fontId="19" fillId="0" borderId="0" xfId="0" applyFont="1" applyFill="1" applyBorder="1" applyAlignment="1">
      <alignment horizontal="center"/>
    </xf>
    <xf numFmtId="170" fontId="19" fillId="0" borderId="0" xfId="1" applyNumberFormat="1" applyFont="1" applyFill="1" applyBorder="1"/>
    <xf numFmtId="170" fontId="19" fillId="0" borderId="0" xfId="1" applyNumberFormat="1" applyFont="1" applyFill="1" applyBorder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7" xfId="0" applyFont="1" applyFill="1" applyBorder="1"/>
    <xf numFmtId="41" fontId="18" fillId="0" borderId="7" xfId="2" applyFont="1" applyFill="1" applyBorder="1"/>
    <xf numFmtId="0" fontId="18" fillId="0" borderId="7" xfId="0" quotePrefix="1" applyFont="1" applyFill="1" applyBorder="1"/>
    <xf numFmtId="15" fontId="18" fillId="0" borderId="8" xfId="0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/>
    </xf>
    <xf numFmtId="41" fontId="18" fillId="0" borderId="7" xfId="1" applyNumberFormat="1" applyFont="1" applyFill="1" applyBorder="1"/>
    <xf numFmtId="0" fontId="19" fillId="0" borderId="0" xfId="0" quotePrefix="1" applyFont="1" applyFill="1" applyBorder="1" applyAlignment="1">
      <alignment horizontal="left"/>
    </xf>
    <xf numFmtId="0" fontId="18" fillId="0" borderId="3" xfId="0" quotePrefix="1" applyFont="1" applyFill="1" applyBorder="1" applyAlignment="1">
      <alignment horizontal="left"/>
    </xf>
    <xf numFmtId="41" fontId="1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/>
    </xf>
    <xf numFmtId="0" fontId="18" fillId="0" borderId="2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/>
    </xf>
    <xf numFmtId="0" fontId="18" fillId="0" borderId="29" xfId="0" applyFont="1" applyFill="1" applyBorder="1"/>
    <xf numFmtId="15" fontId="18" fillId="0" borderId="29" xfId="0" applyNumberFormat="1" applyFont="1" applyFill="1" applyBorder="1" applyAlignment="1">
      <alignment horizontal="left"/>
    </xf>
    <xf numFmtId="0" fontId="18" fillId="0" borderId="29" xfId="0" applyFont="1" applyFill="1" applyBorder="1" applyAlignment="1">
      <alignment horizontal="center"/>
    </xf>
    <xf numFmtId="170" fontId="18" fillId="0" borderId="30" xfId="1" applyNumberFormat="1" applyFont="1" applyFill="1" applyBorder="1"/>
    <xf numFmtId="0" fontId="18" fillId="0" borderId="31" xfId="0" applyFont="1" applyFill="1" applyBorder="1"/>
    <xf numFmtId="41" fontId="18" fillId="0" borderId="29" xfId="2" applyNumberFormat="1" applyFont="1" applyFill="1" applyBorder="1"/>
    <xf numFmtId="0" fontId="18" fillId="0" borderId="32" xfId="0" applyFont="1" applyFill="1" applyBorder="1"/>
    <xf numFmtId="41" fontId="18" fillId="0" borderId="7" xfId="2" applyNumberFormat="1" applyFont="1" applyFill="1" applyBorder="1"/>
    <xf numFmtId="0" fontId="18" fillId="0" borderId="15" xfId="0" applyFont="1" applyFill="1" applyBorder="1"/>
    <xf numFmtId="170" fontId="19" fillId="0" borderId="11" xfId="1" applyNumberFormat="1" applyFont="1" applyFill="1" applyBorder="1"/>
    <xf numFmtId="0" fontId="19" fillId="0" borderId="12" xfId="0" applyFont="1" applyFill="1" applyBorder="1"/>
    <xf numFmtId="0" fontId="18" fillId="0" borderId="3" xfId="0" applyFont="1" applyFill="1" applyBorder="1" applyAlignment="1">
      <alignment horizontal="center" vertical="top"/>
    </xf>
    <xf numFmtId="15" fontId="18" fillId="0" borderId="10" xfId="0" applyNumberFormat="1" applyFont="1" applyFill="1" applyBorder="1" applyAlignment="1">
      <alignment horizontal="left"/>
    </xf>
    <xf numFmtId="41" fontId="18" fillId="0" borderId="10" xfId="2" applyNumberFormat="1" applyFont="1" applyFill="1" applyBorder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0" borderId="3" xfId="0" applyFont="1" applyFill="1" applyBorder="1"/>
    <xf numFmtId="0" fontId="21" fillId="0" borderId="7" xfId="0" applyFont="1" applyFill="1" applyBorder="1"/>
    <xf numFmtId="0" fontId="21" fillId="0" borderId="8" xfId="0" applyFont="1" applyFill="1" applyBorder="1"/>
    <xf numFmtId="170" fontId="21" fillId="0" borderId="3" xfId="1" applyNumberFormat="1" applyFont="1" applyFill="1" applyBorder="1"/>
    <xf numFmtId="0" fontId="21" fillId="0" borderId="3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0" fillId="0" borderId="7" xfId="0" quotePrefix="1" applyFont="1" applyFill="1" applyBorder="1" applyAlignment="1">
      <alignment horizontal="center"/>
    </xf>
    <xf numFmtId="0" fontId="21" fillId="0" borderId="3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1" fillId="0" borderId="33" xfId="0" applyFont="1" applyFill="1" applyBorder="1"/>
    <xf numFmtId="0" fontId="20" fillId="0" borderId="34" xfId="0" applyFont="1" applyFill="1" applyBorder="1" applyAlignment="1">
      <alignment horizontal="center"/>
    </xf>
    <xf numFmtId="170" fontId="20" fillId="0" borderId="35" xfId="1" applyNumberFormat="1" applyFont="1" applyFill="1" applyBorder="1"/>
    <xf numFmtId="0" fontId="20" fillId="0" borderId="35" xfId="0" applyFont="1" applyFill="1" applyBorder="1" applyAlignment="1">
      <alignment horizontal="center"/>
    </xf>
    <xf numFmtId="0" fontId="21" fillId="0" borderId="35" xfId="0" applyFont="1" applyFill="1" applyBorder="1" applyAlignment="1">
      <alignment horizontal="center"/>
    </xf>
    <xf numFmtId="0" fontId="21" fillId="0" borderId="36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170" fontId="18" fillId="0" borderId="3" xfId="1" applyNumberFormat="1" applyFont="1" applyFill="1" applyBorder="1"/>
    <xf numFmtId="0" fontId="18" fillId="0" borderId="9" xfId="0" applyFont="1" applyFill="1" applyBorder="1" applyAlignment="1">
      <alignment horizontal="center"/>
    </xf>
    <xf numFmtId="0" fontId="19" fillId="0" borderId="7" xfId="0" quotePrefix="1" applyFont="1" applyFill="1" applyBorder="1" applyAlignment="1">
      <alignment horizontal="center"/>
    </xf>
    <xf numFmtId="0" fontId="18" fillId="0" borderId="3" xfId="0" applyFont="1" applyFill="1" applyBorder="1" applyAlignment="1">
      <alignment horizontal="right"/>
    </xf>
    <xf numFmtId="0" fontId="19" fillId="0" borderId="34" xfId="0" applyFont="1" applyFill="1" applyBorder="1" applyAlignment="1">
      <alignment horizontal="center"/>
    </xf>
    <xf numFmtId="170" fontId="19" fillId="0" borderId="35" xfId="1" applyNumberFormat="1" applyFont="1" applyFill="1" applyBorder="1"/>
    <xf numFmtId="0" fontId="19" fillId="0" borderId="35" xfId="0" applyFont="1" applyFill="1" applyBorder="1" applyAlignment="1">
      <alignment horizontal="center"/>
    </xf>
    <xf numFmtId="170" fontId="19" fillId="0" borderId="35" xfId="1" applyNumberFormat="1" applyFont="1" applyFill="1" applyBorder="1" applyAlignment="1">
      <alignment horizontal="right"/>
    </xf>
    <xf numFmtId="0" fontId="18" fillId="0" borderId="3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170" fontId="2" fillId="0" borderId="0" xfId="0" applyNumberFormat="1" applyFont="1" applyFill="1"/>
    <xf numFmtId="41" fontId="2" fillId="0" borderId="0" xfId="0" applyNumberFormat="1" applyFont="1" applyFill="1"/>
    <xf numFmtId="0" fontId="18" fillId="0" borderId="3" xfId="0" quotePrefix="1" applyFont="1" applyFill="1" applyBorder="1" applyAlignment="1">
      <alignment horizontal="left" wrapText="1"/>
    </xf>
    <xf numFmtId="0" fontId="18" fillId="0" borderId="33" xfId="0" applyFont="1" applyFill="1" applyBorder="1"/>
    <xf numFmtId="0" fontId="18" fillId="0" borderId="37" xfId="0" applyFont="1" applyFill="1" applyBorder="1" applyAlignment="1">
      <alignment horizontal="center"/>
    </xf>
    <xf numFmtId="0" fontId="19" fillId="0" borderId="38" xfId="0" applyFont="1" applyFill="1" applyBorder="1" applyAlignment="1">
      <alignment horizontal="center"/>
    </xf>
    <xf numFmtId="0" fontId="18" fillId="0" borderId="38" xfId="0" applyFont="1" applyFill="1" applyBorder="1"/>
    <xf numFmtId="0" fontId="18" fillId="0" borderId="38" xfId="0" applyFont="1" applyFill="1" applyBorder="1" applyAlignment="1">
      <alignment horizontal="center"/>
    </xf>
    <xf numFmtId="170" fontId="18" fillId="0" borderId="38" xfId="1" applyNumberFormat="1" applyFont="1" applyFill="1" applyBorder="1"/>
    <xf numFmtId="0" fontId="18" fillId="0" borderId="38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41" fontId="6" fillId="0" borderId="1" xfId="3" applyNumberFormat="1" applyFont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7" xfId="0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wrapText="1"/>
    </xf>
    <xf numFmtId="0" fontId="20" fillId="0" borderId="2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" fillId="0" borderId="0" xfId="0" quotePrefix="1" applyFont="1" applyFill="1"/>
    <xf numFmtId="15" fontId="18" fillId="0" borderId="8" xfId="0" quotePrefix="1" applyNumberFormat="1" applyFont="1" applyFill="1" applyBorder="1"/>
    <xf numFmtId="0" fontId="23" fillId="0" borderId="0" xfId="0" applyFont="1" applyFill="1"/>
    <xf numFmtId="41" fontId="18" fillId="0" borderId="3" xfId="2" applyFont="1" applyFill="1" applyBorder="1" applyAlignment="1">
      <alignment horizontal="left"/>
    </xf>
    <xf numFmtId="0" fontId="18" fillId="0" borderId="20" xfId="0" applyFont="1" applyFill="1" applyBorder="1"/>
    <xf numFmtId="0" fontId="23" fillId="0" borderId="3" xfId="0" applyFont="1" applyFill="1" applyBorder="1"/>
    <xf numFmtId="0" fontId="18" fillId="0" borderId="0" xfId="0" quotePrefix="1" applyFont="1" applyFill="1" applyBorder="1"/>
    <xf numFmtId="0" fontId="2" fillId="0" borderId="3" xfId="0" applyFont="1" applyFill="1" applyBorder="1"/>
    <xf numFmtId="0" fontId="18" fillId="0" borderId="0" xfId="0" quotePrefix="1" applyFont="1" applyFill="1"/>
    <xf numFmtId="0" fontId="7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1" fontId="5" fillId="0" borderId="1" xfId="0" applyNumberFormat="1" applyFont="1" applyBorder="1"/>
    <xf numFmtId="0" fontId="24" fillId="0" borderId="0" xfId="0" applyFont="1" applyFill="1"/>
    <xf numFmtId="0" fontId="25" fillId="0" borderId="39" xfId="0" quotePrefix="1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quotePrefix="1" applyNumberFormat="1" applyFont="1" applyFill="1" applyBorder="1" applyAlignment="1">
      <alignment horizontal="center" vertical="center" wrapText="1"/>
    </xf>
    <xf numFmtId="41" fontId="26" fillId="0" borderId="0" xfId="2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left" vertical="center" wrapText="1"/>
    </xf>
    <xf numFmtId="41" fontId="25" fillId="0" borderId="0" xfId="2" quotePrefix="1" applyFont="1" applyFill="1" applyBorder="1" applyAlignment="1">
      <alignment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0" borderId="41" xfId="0" quotePrefix="1" applyFont="1" applyFill="1" applyBorder="1" applyAlignment="1">
      <alignment vertical="center" wrapText="1"/>
    </xf>
    <xf numFmtId="0" fontId="2" fillId="0" borderId="42" xfId="0" applyFont="1" applyFill="1" applyBorder="1"/>
    <xf numFmtId="0" fontId="2" fillId="0" borderId="7" xfId="0" applyFont="1" applyFill="1" applyBorder="1"/>
    <xf numFmtId="0" fontId="2" fillId="0" borderId="43" xfId="0" applyNumberFormat="1" applyFont="1" applyFill="1" applyBorder="1" applyAlignment="1">
      <alignment vertical="center" wrapText="1"/>
    </xf>
    <xf numFmtId="0" fontId="2" fillId="0" borderId="39" xfId="0" applyNumberFormat="1" applyFont="1" applyFill="1" applyBorder="1" applyAlignment="1">
      <alignment vertical="center" wrapText="1"/>
    </xf>
    <xf numFmtId="0" fontId="2" fillId="0" borderId="7" xfId="0" quotePrefix="1" applyFont="1" applyFill="1" applyBorder="1"/>
    <xf numFmtId="0" fontId="2" fillId="0" borderId="43" xfId="0" quotePrefix="1" applyNumberFormat="1" applyFont="1" applyFill="1" applyBorder="1" applyAlignment="1">
      <alignment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43" xfId="0" applyNumberFormat="1" applyFont="1" applyFill="1" applyBorder="1" applyAlignment="1">
      <alignment horizontal="center" vertical="center" wrapText="1"/>
    </xf>
    <xf numFmtId="41" fontId="2" fillId="0" borderId="43" xfId="2" quotePrefix="1" applyFont="1" applyFill="1" applyBorder="1" applyAlignment="1">
      <alignment horizontal="center" vertical="center" wrapText="1"/>
    </xf>
    <xf numFmtId="0" fontId="0" fillId="0" borderId="7" xfId="0" applyFill="1" applyBorder="1"/>
    <xf numFmtId="170" fontId="19" fillId="0" borderId="35" xfId="1" applyNumberFormat="1" applyFont="1" applyFill="1" applyBorder="1" applyAlignment="1">
      <alignment horizontal="center" vertical="center"/>
    </xf>
    <xf numFmtId="170" fontId="19" fillId="0" borderId="35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1" fontId="6" fillId="2" borderId="0" xfId="2" applyFont="1" applyFill="1" applyBorder="1" applyAlignment="1">
      <alignment horizontal="center"/>
    </xf>
    <xf numFmtId="41" fontId="5" fillId="2" borderId="0" xfId="2" applyFont="1" applyFill="1" applyBorder="1"/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1" fontId="10" fillId="0" borderId="1" xfId="2" applyFont="1" applyBorder="1" applyAlignment="1"/>
    <xf numFmtId="41" fontId="10" fillId="0" borderId="1" xfId="2" applyNumberFormat="1" applyFont="1" applyBorder="1"/>
    <xf numFmtId="41" fontId="11" fillId="0" borderId="19" xfId="3" applyFont="1" applyBorder="1" applyAlignment="1">
      <alignment horizontal="center" vertical="center"/>
    </xf>
    <xf numFmtId="41" fontId="11" fillId="0" borderId="1" xfId="3" applyFont="1" applyBorder="1" applyAlignment="1">
      <alignment horizontal="center" vertical="center"/>
    </xf>
    <xf numFmtId="41" fontId="11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41" fontId="10" fillId="0" borderId="1" xfId="2" applyFont="1" applyBorder="1" applyAlignment="1">
      <alignment vertical="center"/>
    </xf>
    <xf numFmtId="41" fontId="10" fillId="0" borderId="1" xfId="2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center"/>
    </xf>
    <xf numFmtId="0" fontId="19" fillId="0" borderId="44" xfId="0" applyFont="1" applyFill="1" applyBorder="1" applyAlignment="1">
      <alignment horizontal="center"/>
    </xf>
    <xf numFmtId="0" fontId="19" fillId="0" borderId="45" xfId="0" applyFont="1" applyFill="1" applyBorder="1" applyAlignment="1">
      <alignment horizontal="center"/>
    </xf>
    <xf numFmtId="0" fontId="19" fillId="0" borderId="4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left" wrapText="1"/>
    </xf>
    <xf numFmtId="15" fontId="18" fillId="0" borderId="3" xfId="0" applyNumberFormat="1" applyFont="1" applyFill="1" applyBorder="1" applyAlignment="1">
      <alignment horizontal="left" wrapText="1"/>
    </xf>
    <xf numFmtId="0" fontId="18" fillId="0" borderId="3" xfId="0" applyFont="1" applyFill="1" applyBorder="1" applyAlignment="1">
      <alignment horizontal="left" wrapText="1"/>
    </xf>
    <xf numFmtId="0" fontId="19" fillId="0" borderId="0" xfId="0" applyFont="1" applyFill="1" applyAlignment="1">
      <alignment horizontal="left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54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top"/>
    </xf>
    <xf numFmtId="0" fontId="19" fillId="0" borderId="47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1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left" vertical="top"/>
    </xf>
    <xf numFmtId="0" fontId="18" fillId="0" borderId="26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/>
    </xf>
    <xf numFmtId="0" fontId="20" fillId="0" borderId="45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/>
    </xf>
    <xf numFmtId="0" fontId="20" fillId="0" borderId="0" xfId="0" applyFont="1" applyFill="1" applyAlignment="1">
      <alignment horizontal="left" vertical="top"/>
    </xf>
    <xf numFmtId="0" fontId="20" fillId="0" borderId="47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20" fillId="0" borderId="48" xfId="0" quotePrefix="1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1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8" fillId="0" borderId="52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8" fillId="0" borderId="47" xfId="0" quotePrefix="1" applyFont="1" applyFill="1" applyBorder="1" applyAlignment="1">
      <alignment horizontal="center" vertical="center"/>
    </xf>
    <xf numFmtId="0" fontId="18" fillId="0" borderId="50" xfId="0" quotePrefix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/>
    </xf>
    <xf numFmtId="0" fontId="19" fillId="0" borderId="57" xfId="0" applyFont="1" applyFill="1" applyBorder="1" applyAlignment="1">
      <alignment horizontal="center"/>
    </xf>
    <xf numFmtId="0" fontId="15" fillId="0" borderId="0" xfId="0" quotePrefix="1" applyFont="1" applyFill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12" fillId="0" borderId="47" xfId="0" quotePrefix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/>
    </xf>
    <xf numFmtId="0" fontId="16" fillId="0" borderId="53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2" fillId="0" borderId="13" xfId="0" quotePrefix="1" applyFont="1" applyFill="1" applyBorder="1" applyAlignment="1">
      <alignment horizontal="center" vertical="center"/>
    </xf>
    <xf numFmtId="0" fontId="12" fillId="0" borderId="15" xfId="0" quotePrefix="1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</cellXfs>
  <cellStyles count="4">
    <cellStyle name="Comma" xfId="1" builtinId="3"/>
    <cellStyle name="Comma [0]" xfId="2" builtinId="6"/>
    <cellStyle name="Comma [0]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3"/>
  <sheetViews>
    <sheetView tabSelected="1" view="pageBreakPreview" zoomScale="70" zoomScaleNormal="100" zoomScaleSheetLayoutView="70" workbookViewId="0">
      <selection activeCell="D20" sqref="D20"/>
    </sheetView>
  </sheetViews>
  <sheetFormatPr defaultRowHeight="15.75" x14ac:dyDescent="0.25"/>
  <cols>
    <col min="1" max="1" width="6.28515625" style="2" customWidth="1"/>
    <col min="2" max="2" width="47" style="1" customWidth="1"/>
    <col min="3" max="3" width="15.42578125" style="1" customWidth="1"/>
    <col min="4" max="4" width="17" style="1" customWidth="1"/>
    <col min="5" max="5" width="27.28515625" style="1" customWidth="1"/>
    <col min="6" max="6" width="9.140625" style="1"/>
    <col min="7" max="7" width="20" style="118" bestFit="1" customWidth="1"/>
    <col min="8" max="8" width="19.42578125" style="118" bestFit="1" customWidth="1"/>
    <col min="9" max="9" width="17" style="118" bestFit="1" customWidth="1"/>
    <col min="10" max="10" width="17.28515625" style="118" bestFit="1" customWidth="1"/>
    <col min="11" max="11" width="18.28515625" style="118" bestFit="1" customWidth="1"/>
    <col min="12" max="12" width="15.42578125" style="118" bestFit="1" customWidth="1"/>
    <col min="13" max="13" width="18.7109375" style="1" bestFit="1" customWidth="1"/>
    <col min="14" max="16384" width="9.140625" style="1"/>
  </cols>
  <sheetData>
    <row r="2" spans="1:13" x14ac:dyDescent="0.25">
      <c r="A2" s="314" t="s">
        <v>655</v>
      </c>
      <c r="B2" s="314"/>
      <c r="C2" s="314"/>
      <c r="D2" s="314"/>
      <c r="E2" s="314"/>
    </row>
    <row r="3" spans="1:13" x14ac:dyDescent="0.25">
      <c r="A3" s="314"/>
      <c r="B3" s="314"/>
      <c r="C3" s="314"/>
      <c r="D3" s="314"/>
      <c r="E3" s="314"/>
    </row>
    <row r="5" spans="1:13" ht="18.75" x14ac:dyDescent="0.25">
      <c r="A5" s="311" t="s">
        <v>0</v>
      </c>
      <c r="B5" s="296" t="s">
        <v>534</v>
      </c>
      <c r="C5" s="296" t="s">
        <v>536</v>
      </c>
      <c r="D5" s="296" t="s">
        <v>538</v>
      </c>
      <c r="E5" s="296" t="s">
        <v>619</v>
      </c>
    </row>
    <row r="6" spans="1:13" ht="18.75" x14ac:dyDescent="0.25">
      <c r="A6" s="311"/>
      <c r="B6" s="296" t="s">
        <v>535</v>
      </c>
      <c r="C6" s="296" t="s">
        <v>537</v>
      </c>
      <c r="D6" s="296" t="s">
        <v>539</v>
      </c>
      <c r="E6" s="296" t="s">
        <v>557</v>
      </c>
    </row>
    <row r="7" spans="1:13" ht="18.75" x14ac:dyDescent="0.3">
      <c r="A7" s="297">
        <v>1</v>
      </c>
      <c r="B7" s="297">
        <v>2</v>
      </c>
      <c r="C7" s="297">
        <v>3</v>
      </c>
      <c r="D7" s="297">
        <v>4</v>
      </c>
      <c r="E7" s="297">
        <v>5</v>
      </c>
      <c r="G7" s="293" t="s">
        <v>614</v>
      </c>
      <c r="H7" s="293" t="s">
        <v>615</v>
      </c>
      <c r="I7" s="293" t="s">
        <v>533</v>
      </c>
      <c r="J7" s="293" t="s">
        <v>616</v>
      </c>
      <c r="K7" s="293" t="s">
        <v>617</v>
      </c>
      <c r="L7" s="293" t="s">
        <v>618</v>
      </c>
    </row>
    <row r="8" spans="1:13" ht="18.75" x14ac:dyDescent="0.3">
      <c r="A8" s="297">
        <v>1</v>
      </c>
      <c r="B8" s="298" t="s">
        <v>541</v>
      </c>
      <c r="C8" s="297">
        <v>7</v>
      </c>
      <c r="D8" s="299">
        <f>'KEC SEI RAYA'!K38</f>
        <v>5760</v>
      </c>
      <c r="E8" s="300">
        <v>177832560000</v>
      </c>
      <c r="G8" s="294">
        <f>'KEC SEI RAYA'!H38</f>
        <v>177832559558</v>
      </c>
      <c r="H8" s="294"/>
      <c r="I8" s="294"/>
      <c r="J8" s="294"/>
      <c r="K8" s="294"/>
      <c r="L8" s="294"/>
    </row>
    <row r="9" spans="1:13" ht="18.75" x14ac:dyDescent="0.3">
      <c r="A9" s="297">
        <v>2</v>
      </c>
      <c r="B9" s="298" t="s">
        <v>542</v>
      </c>
      <c r="C9" s="297">
        <v>17</v>
      </c>
      <c r="D9" s="299">
        <f>'KEC SEI RAYA'!K91+'KEC TERENTANG'!K15+'KEC BATU AMPAR'!K23+'KEC AMBAWANG'!K42+'KEC. RASAU JAYA'!K14</f>
        <v>3389</v>
      </c>
      <c r="E9" s="300">
        <f>SUM(G9:L9)</f>
        <v>52379525227</v>
      </c>
      <c r="G9" s="294">
        <f>'KEC SEI RAYA'!H91</f>
        <v>48952005527</v>
      </c>
      <c r="H9" s="294"/>
      <c r="I9" s="294">
        <f>'KEC TERENTANG'!H15</f>
        <v>199500000</v>
      </c>
      <c r="J9" s="294">
        <f>'KEC BATU AMPAR'!H23</f>
        <v>1590687000</v>
      </c>
      <c r="K9" s="294">
        <f>'KEC AMBAWANG'!H42</f>
        <v>1200000000</v>
      </c>
      <c r="L9" s="294">
        <f>'KEC. RASAU JAYA'!H14</f>
        <v>437332700</v>
      </c>
      <c r="M9" s="119"/>
    </row>
    <row r="10" spans="1:13" ht="18.75" x14ac:dyDescent="0.3">
      <c r="A10" s="297">
        <v>3</v>
      </c>
      <c r="B10" s="298" t="s">
        <v>543</v>
      </c>
      <c r="C10" s="297">
        <v>20</v>
      </c>
      <c r="D10" s="299">
        <f>'KEC SEI RAYA'!K147+'KEC TERENTANG'!K31+'KEC BATU AMPAR'!K35+'KEC AMBAWANG'!K27</f>
        <v>4367</v>
      </c>
      <c r="E10" s="300">
        <f>SUM(G10:L10)</f>
        <v>61786119470</v>
      </c>
      <c r="G10" s="294">
        <f>'KEC SEI RAYA'!H147</f>
        <v>57499087470</v>
      </c>
      <c r="H10" s="294"/>
      <c r="I10" s="294">
        <f>'KEC TERENTANG'!H31</f>
        <v>847700000</v>
      </c>
      <c r="J10" s="294">
        <f>'KEC BATU AMPAR'!H35</f>
        <v>984400000</v>
      </c>
      <c r="K10" s="294">
        <f>'KEC AMBAWANG'!H27</f>
        <v>2454932000</v>
      </c>
      <c r="L10" s="294"/>
    </row>
    <row r="11" spans="1:13" ht="18.75" x14ac:dyDescent="0.3">
      <c r="A11" s="297">
        <v>4</v>
      </c>
      <c r="B11" s="298" t="s">
        <v>540</v>
      </c>
      <c r="C11" s="297">
        <v>6</v>
      </c>
      <c r="D11" s="299">
        <f>'KEC SEI RAYA'!K175</f>
        <v>472</v>
      </c>
      <c r="E11" s="300">
        <f>SUM(G11:L11)</f>
        <v>10279806525</v>
      </c>
      <c r="G11" s="294">
        <f>'KEC SEI RAYA'!H175</f>
        <v>10279806525</v>
      </c>
      <c r="H11" s="294"/>
      <c r="I11" s="294"/>
      <c r="J11" s="294"/>
      <c r="K11" s="294"/>
      <c r="L11" s="294"/>
    </row>
    <row r="12" spans="1:13" ht="18.75" x14ac:dyDescent="0.3">
      <c r="A12" s="297">
        <v>5</v>
      </c>
      <c r="B12" s="298" t="s">
        <v>544</v>
      </c>
      <c r="C12" s="297">
        <v>5</v>
      </c>
      <c r="D12" s="299">
        <f>'KEC SEI RAYA'!K198</f>
        <v>1516</v>
      </c>
      <c r="E12" s="300">
        <f>SUM(G12:L12)</f>
        <v>175448200000</v>
      </c>
      <c r="G12" s="294">
        <f>'KEC SEI RAYA'!H198</f>
        <v>175448200000</v>
      </c>
      <c r="H12" s="294"/>
      <c r="I12" s="294"/>
      <c r="J12" s="294"/>
      <c r="K12" s="294"/>
      <c r="L12" s="294"/>
    </row>
    <row r="13" spans="1:13" ht="18.75" x14ac:dyDescent="0.3">
      <c r="A13" s="297">
        <v>6</v>
      </c>
      <c r="B13" s="298" t="s">
        <v>545</v>
      </c>
      <c r="C13" s="297">
        <v>3</v>
      </c>
      <c r="D13" s="299">
        <f>'KEC SEI RAYA'!K215</f>
        <v>32</v>
      </c>
      <c r="E13" s="300">
        <f t="shared" ref="E13:E24" si="0">SUM(G13:L13)</f>
        <v>540378000</v>
      </c>
      <c r="G13" s="294">
        <f>'KEC SEI RAYA'!H215</f>
        <v>540378000</v>
      </c>
      <c r="H13" s="294"/>
      <c r="I13" s="294"/>
      <c r="J13" s="294"/>
      <c r="K13" s="294"/>
      <c r="L13" s="294"/>
    </row>
    <row r="14" spans="1:13" ht="18.75" x14ac:dyDescent="0.3">
      <c r="A14" s="297">
        <v>7</v>
      </c>
      <c r="B14" s="298" t="s">
        <v>546</v>
      </c>
      <c r="C14" s="297">
        <v>3</v>
      </c>
      <c r="D14" s="299">
        <f>'KEC SEI RAYA'!K230+'KEC AMBAWANG'!K57</f>
        <v>171</v>
      </c>
      <c r="E14" s="300">
        <f t="shared" si="0"/>
        <v>20556700000</v>
      </c>
      <c r="G14" s="294">
        <f>'KEC SEI RAYA'!H230</f>
        <v>18324700000</v>
      </c>
      <c r="H14" s="294">
        <f>'KEC AMBAWANG'!H57</f>
        <v>2232000000</v>
      </c>
      <c r="I14" s="294"/>
      <c r="J14" s="294"/>
      <c r="K14" s="294"/>
      <c r="L14" s="294"/>
    </row>
    <row r="15" spans="1:13" ht="18.75" x14ac:dyDescent="0.3">
      <c r="A15" s="297">
        <v>8</v>
      </c>
      <c r="B15" s="298" t="s">
        <v>547</v>
      </c>
      <c r="C15" s="297">
        <v>2</v>
      </c>
      <c r="D15" s="299">
        <f>'KEC SEI RAYA'!K246</f>
        <v>92</v>
      </c>
      <c r="E15" s="300">
        <f t="shared" si="0"/>
        <v>12196851088</v>
      </c>
      <c r="G15" s="294">
        <f>'KEC SEI RAYA'!H246</f>
        <v>12196851088</v>
      </c>
      <c r="H15" s="294"/>
      <c r="I15" s="294"/>
      <c r="J15" s="294"/>
      <c r="K15" s="294"/>
      <c r="L15" s="294"/>
    </row>
    <row r="16" spans="1:13" ht="18.75" x14ac:dyDescent="0.3">
      <c r="A16" s="297">
        <v>9</v>
      </c>
      <c r="B16" s="298" t="s">
        <v>548</v>
      </c>
      <c r="C16" s="297">
        <v>4</v>
      </c>
      <c r="D16" s="299">
        <f>'KEC KAKAP'!K14+'KEC SEI RAYA'!K271</f>
        <v>144</v>
      </c>
      <c r="E16" s="300">
        <f t="shared" si="0"/>
        <v>12728224625</v>
      </c>
      <c r="G16" s="294">
        <f>'KEC KAKAP'!H14</f>
        <v>2123204625</v>
      </c>
      <c r="H16" s="294">
        <f>'KEC SEI RAYA'!H271</f>
        <v>10605020000</v>
      </c>
      <c r="I16" s="294"/>
      <c r="J16" s="294"/>
      <c r="K16" s="294"/>
      <c r="L16" s="294"/>
    </row>
    <row r="17" spans="1:12" ht="18.75" x14ac:dyDescent="0.3">
      <c r="A17" s="297">
        <v>10</v>
      </c>
      <c r="B17" s="298" t="s">
        <v>549</v>
      </c>
      <c r="C17" s="297">
        <v>7</v>
      </c>
      <c r="D17" s="299">
        <f>'KEC SEI RAYA'!K309+'KEC KAKAP'!K27</f>
        <v>367</v>
      </c>
      <c r="E17" s="300">
        <f t="shared" si="0"/>
        <v>55953774700</v>
      </c>
      <c r="G17" s="294">
        <f>'KEC KAKAP'!H27</f>
        <v>520000000</v>
      </c>
      <c r="H17" s="294">
        <f>'KEC SEI RAYA'!H309</f>
        <v>55433774700</v>
      </c>
      <c r="I17" s="294"/>
      <c r="J17" s="294"/>
      <c r="K17" s="294"/>
      <c r="L17" s="294"/>
    </row>
    <row r="18" spans="1:12" ht="18.75" x14ac:dyDescent="0.3">
      <c r="A18" s="297">
        <v>11</v>
      </c>
      <c r="B18" s="298" t="s">
        <v>550</v>
      </c>
      <c r="C18" s="297">
        <v>3</v>
      </c>
      <c r="D18" s="299">
        <f>'KEC SEI RAYA'!K325+'KEC AMBAWANG'!K71</f>
        <v>528</v>
      </c>
      <c r="E18" s="300">
        <f t="shared" si="0"/>
        <v>226120000000</v>
      </c>
      <c r="G18" s="294">
        <f>'KEC AMBAWANG'!H71</f>
        <v>29620000000</v>
      </c>
      <c r="H18" s="294">
        <f>'KEC SEI RAYA'!H325</f>
        <v>196500000000</v>
      </c>
      <c r="I18" s="294"/>
      <c r="J18" s="294"/>
      <c r="K18" s="294"/>
      <c r="L18" s="294"/>
    </row>
    <row r="19" spans="1:12" ht="18.75" x14ac:dyDescent="0.3">
      <c r="A19" s="297">
        <v>12</v>
      </c>
      <c r="B19" s="298" t="s">
        <v>553</v>
      </c>
      <c r="C19" s="297">
        <v>2</v>
      </c>
      <c r="D19" s="299">
        <v>262</v>
      </c>
      <c r="E19" s="300">
        <v>193136000000</v>
      </c>
      <c r="G19" s="294"/>
      <c r="H19" s="294"/>
      <c r="I19" s="294"/>
      <c r="J19" s="294"/>
      <c r="K19" s="294">
        <f>'KEC AMBAWANG'!H84</f>
        <v>3150000000</v>
      </c>
      <c r="L19" s="294"/>
    </row>
    <row r="20" spans="1:12" ht="18.75" x14ac:dyDescent="0.3">
      <c r="A20" s="297">
        <v>13</v>
      </c>
      <c r="B20" s="298" t="s">
        <v>551</v>
      </c>
      <c r="C20" s="297">
        <v>2</v>
      </c>
      <c r="D20" s="299">
        <f>'KEC SEI RAYA'!K349</f>
        <v>117</v>
      </c>
      <c r="E20" s="300">
        <f t="shared" si="0"/>
        <v>16534120000</v>
      </c>
      <c r="G20" s="294">
        <f>'KEC SEI RAYA'!H349</f>
        <v>16534120000</v>
      </c>
      <c r="H20" s="294"/>
      <c r="I20" s="294"/>
      <c r="J20" s="294"/>
      <c r="K20" s="294"/>
      <c r="L20" s="294"/>
    </row>
    <row r="21" spans="1:12" ht="18.75" x14ac:dyDescent="0.3">
      <c r="A21" s="297">
        <v>14</v>
      </c>
      <c r="B21" s="298" t="s">
        <v>552</v>
      </c>
      <c r="C21" s="297">
        <v>1</v>
      </c>
      <c r="D21" s="299">
        <f>'KEC SEI RAYA'!I361</f>
        <v>29</v>
      </c>
      <c r="E21" s="300">
        <f t="shared" si="0"/>
        <v>162000000</v>
      </c>
      <c r="G21" s="294">
        <f>'KEC SEI RAYA'!H361</f>
        <v>162000000</v>
      </c>
      <c r="H21" s="294"/>
      <c r="I21" s="294"/>
      <c r="J21" s="294"/>
      <c r="K21" s="294"/>
      <c r="L21" s="294"/>
    </row>
    <row r="22" spans="1:12" ht="18.75" x14ac:dyDescent="0.3">
      <c r="A22" s="297">
        <v>15</v>
      </c>
      <c r="B22" s="298" t="s">
        <v>556</v>
      </c>
      <c r="C22" s="297">
        <v>3</v>
      </c>
      <c r="D22" s="299">
        <f>'KEC SEI RAYA'!I377</f>
        <v>14</v>
      </c>
      <c r="E22" s="300">
        <f t="shared" si="0"/>
        <v>1071000000</v>
      </c>
      <c r="G22" s="294">
        <f>'KEC SEI RAYA'!H377</f>
        <v>727000000</v>
      </c>
      <c r="H22" s="294"/>
      <c r="I22" s="294"/>
      <c r="J22" s="294"/>
      <c r="K22" s="294">
        <f>'KEC AMBAWANG'!H112</f>
        <v>344000000</v>
      </c>
      <c r="L22" s="294"/>
    </row>
    <row r="23" spans="1:12" ht="18.75" x14ac:dyDescent="0.3">
      <c r="A23" s="297">
        <v>16</v>
      </c>
      <c r="B23" s="298" t="s">
        <v>554</v>
      </c>
      <c r="C23" s="297">
        <v>2</v>
      </c>
      <c r="D23" s="299">
        <f>'KEC AMBAWANG'!K100</f>
        <v>176</v>
      </c>
      <c r="E23" s="300">
        <f t="shared" si="0"/>
        <v>340000000000</v>
      </c>
      <c r="G23" s="294">
        <f>'KEC AMBAWANG'!H100</f>
        <v>340000000000</v>
      </c>
      <c r="H23" s="294"/>
      <c r="I23" s="294"/>
      <c r="J23" s="294"/>
      <c r="K23" s="294"/>
      <c r="L23" s="294"/>
    </row>
    <row r="24" spans="1:12" ht="18.75" x14ac:dyDescent="0.3">
      <c r="A24" s="297">
        <v>17</v>
      </c>
      <c r="B24" s="298" t="s">
        <v>503</v>
      </c>
      <c r="C24" s="297">
        <v>1</v>
      </c>
      <c r="D24" s="299">
        <f>'KEC SEI RAYA'!I398</f>
        <v>16</v>
      </c>
      <c r="E24" s="300">
        <f t="shared" si="0"/>
        <v>14075000000</v>
      </c>
      <c r="G24" s="294">
        <f>'KEC SEI RAYA'!H398</f>
        <v>14075000000</v>
      </c>
      <c r="H24" s="294"/>
      <c r="I24" s="294"/>
      <c r="J24" s="294"/>
      <c r="K24" s="294"/>
      <c r="L24" s="294"/>
    </row>
    <row r="25" spans="1:12" ht="18.75" x14ac:dyDescent="0.3">
      <c r="A25" s="297">
        <v>18</v>
      </c>
      <c r="B25" s="298" t="s">
        <v>628</v>
      </c>
      <c r="C25" s="297">
        <v>1</v>
      </c>
      <c r="D25" s="299">
        <f>'KEC AMBAWANG'!F121</f>
        <v>25</v>
      </c>
      <c r="E25" s="300">
        <v>218000000</v>
      </c>
      <c r="G25" s="294">
        <f>'KEC AMBAWANG'!H121</f>
        <v>218000000</v>
      </c>
      <c r="H25" s="294"/>
      <c r="I25" s="294"/>
      <c r="J25" s="294"/>
      <c r="K25" s="294"/>
      <c r="L25" s="294"/>
    </row>
    <row r="26" spans="1:12" ht="37.5" customHeight="1" x14ac:dyDescent="0.3">
      <c r="A26" s="296">
        <v>19</v>
      </c>
      <c r="B26" s="304" t="s">
        <v>654</v>
      </c>
      <c r="C26" s="296">
        <v>3</v>
      </c>
      <c r="D26" s="305">
        <v>67</v>
      </c>
      <c r="E26" s="306">
        <v>15599612000</v>
      </c>
      <c r="G26" s="294">
        <f>'KEC SEI RAYA'!H415</f>
        <v>7500000000</v>
      </c>
      <c r="H26" s="294"/>
      <c r="I26" s="294"/>
      <c r="J26" s="294"/>
      <c r="K26" s="294"/>
      <c r="L26" s="294"/>
    </row>
    <row r="27" spans="1:12" ht="37.5" customHeight="1" x14ac:dyDescent="0.25">
      <c r="A27" s="296">
        <v>20</v>
      </c>
      <c r="B27" s="307" t="s">
        <v>555</v>
      </c>
      <c r="C27" s="296">
        <v>3</v>
      </c>
      <c r="D27" s="305">
        <v>152</v>
      </c>
      <c r="E27" s="306">
        <v>10950000000</v>
      </c>
      <c r="G27" s="294">
        <f>'KEC SEI RAYA'!H335</f>
        <v>9700000000</v>
      </c>
      <c r="H27" s="294"/>
      <c r="I27" s="294"/>
      <c r="J27" s="294"/>
      <c r="K27" s="294"/>
      <c r="L27" s="294"/>
    </row>
    <row r="28" spans="1:12" ht="18.75" x14ac:dyDescent="0.3">
      <c r="A28" s="297">
        <v>21</v>
      </c>
      <c r="B28" s="298" t="s">
        <v>662</v>
      </c>
      <c r="C28" s="297">
        <v>1</v>
      </c>
      <c r="D28" s="299">
        <v>52</v>
      </c>
      <c r="E28" s="300">
        <v>3416454000</v>
      </c>
      <c r="G28" s="294"/>
      <c r="H28" s="294"/>
      <c r="I28" s="294"/>
      <c r="J28" s="294"/>
      <c r="K28" s="294"/>
      <c r="L28" s="294"/>
    </row>
    <row r="29" spans="1:12" ht="18.75" x14ac:dyDescent="0.3">
      <c r="A29" s="297">
        <v>22</v>
      </c>
      <c r="B29" s="298" t="s">
        <v>663</v>
      </c>
      <c r="C29" s="297">
        <v>1</v>
      </c>
      <c r="D29" s="299">
        <v>15</v>
      </c>
      <c r="E29" s="300">
        <v>1311750000</v>
      </c>
      <c r="G29" s="294"/>
      <c r="H29" s="294"/>
      <c r="I29" s="294"/>
      <c r="J29" s="294"/>
      <c r="K29" s="294"/>
      <c r="L29" s="294"/>
    </row>
    <row r="30" spans="1:12" ht="18.75" x14ac:dyDescent="0.3">
      <c r="A30" s="312">
        <v>2018</v>
      </c>
      <c r="B30" s="312"/>
      <c r="C30" s="301">
        <v>97</v>
      </c>
      <c r="D30" s="302">
        <v>17763</v>
      </c>
      <c r="E30" s="303">
        <f>SUM(E8:E29)/1000</f>
        <v>1402296075.635</v>
      </c>
      <c r="G30" s="294"/>
      <c r="H30" s="294"/>
      <c r="I30" s="294"/>
      <c r="J30" s="294"/>
      <c r="K30" s="294"/>
      <c r="L30" s="294"/>
    </row>
    <row r="31" spans="1:12" ht="18.75" x14ac:dyDescent="0.3">
      <c r="A31" s="312">
        <v>2017</v>
      </c>
      <c r="B31" s="312"/>
      <c r="C31" s="301">
        <v>97</v>
      </c>
      <c r="D31" s="302">
        <v>17763</v>
      </c>
      <c r="E31" s="303">
        <v>1402296076</v>
      </c>
      <c r="G31" s="294"/>
      <c r="H31" s="294"/>
      <c r="I31" s="294"/>
      <c r="J31" s="294"/>
      <c r="K31" s="294"/>
      <c r="L31" s="294"/>
    </row>
    <row r="32" spans="1:12" ht="18.75" x14ac:dyDescent="0.3">
      <c r="A32" s="312">
        <v>2016</v>
      </c>
      <c r="B32" s="312"/>
      <c r="C32" s="301">
        <v>94</v>
      </c>
      <c r="D32" s="302">
        <v>17664</v>
      </c>
      <c r="E32" s="303">
        <v>1389468359</v>
      </c>
      <c r="G32" s="294"/>
      <c r="H32" s="294"/>
      <c r="I32" s="294"/>
      <c r="J32" s="294"/>
      <c r="K32" s="294"/>
      <c r="L32" s="294"/>
    </row>
    <row r="33" spans="1:12" ht="18.75" x14ac:dyDescent="0.3">
      <c r="A33" s="312">
        <v>2015</v>
      </c>
      <c r="B33" s="312"/>
      <c r="C33" s="301">
        <v>91</v>
      </c>
      <c r="D33" s="302">
        <v>17347</v>
      </c>
      <c r="E33" s="303">
        <v>1198232260</v>
      </c>
      <c r="G33" s="294">
        <f t="shared" ref="G33:L33" si="1">SUM(G8:G27)</f>
        <v>922252912793</v>
      </c>
      <c r="H33" s="294">
        <f t="shared" si="1"/>
        <v>264770794700</v>
      </c>
      <c r="I33" s="294">
        <f t="shared" si="1"/>
        <v>1047200000</v>
      </c>
      <c r="J33" s="294">
        <f t="shared" si="1"/>
        <v>2575087000</v>
      </c>
      <c r="K33" s="294">
        <f t="shared" si="1"/>
        <v>7148932000</v>
      </c>
      <c r="L33" s="294">
        <f t="shared" si="1"/>
        <v>437332700</v>
      </c>
    </row>
    <row r="34" spans="1:12" hidden="1" x14ac:dyDescent="0.25">
      <c r="A34" s="313">
        <v>2014</v>
      </c>
      <c r="B34" s="313"/>
      <c r="C34" s="4">
        <v>97</v>
      </c>
      <c r="D34" s="4">
        <v>17923</v>
      </c>
      <c r="E34" s="225">
        <v>1453177127</v>
      </c>
    </row>
    <row r="35" spans="1:12" hidden="1" x14ac:dyDescent="0.25">
      <c r="A35" s="313">
        <v>2013</v>
      </c>
      <c r="B35" s="313"/>
      <c r="C35" s="265">
        <v>85</v>
      </c>
      <c r="D35" s="4">
        <v>17267</v>
      </c>
      <c r="E35" s="225">
        <v>1031892754</v>
      </c>
    </row>
    <row r="36" spans="1:12" x14ac:dyDescent="0.25">
      <c r="B36" s="3"/>
      <c r="D36" s="119"/>
      <c r="E36" s="118"/>
    </row>
    <row r="37" spans="1:12" x14ac:dyDescent="0.25">
      <c r="B37" s="292"/>
      <c r="C37" s="308" t="s">
        <v>656</v>
      </c>
      <c r="D37" s="308"/>
      <c r="E37" s="308"/>
    </row>
    <row r="38" spans="1:12" x14ac:dyDescent="0.25">
      <c r="B38" s="292"/>
      <c r="C38" s="308" t="s">
        <v>657</v>
      </c>
      <c r="D38" s="308"/>
      <c r="E38" s="308"/>
    </row>
    <row r="39" spans="1:12" x14ac:dyDescent="0.25">
      <c r="B39" s="292"/>
      <c r="C39" s="308" t="s">
        <v>658</v>
      </c>
      <c r="D39" s="308"/>
      <c r="E39" s="308"/>
    </row>
    <row r="40" spans="1:12" x14ac:dyDescent="0.25">
      <c r="B40" s="292"/>
      <c r="C40" s="295"/>
      <c r="D40" s="2"/>
      <c r="E40" s="295"/>
    </row>
    <row r="41" spans="1:12" x14ac:dyDescent="0.25">
      <c r="B41" s="292"/>
      <c r="C41" s="295"/>
      <c r="D41" s="2"/>
      <c r="E41" s="295"/>
    </row>
    <row r="42" spans="1:12" x14ac:dyDescent="0.25">
      <c r="B42" s="292"/>
      <c r="C42" s="295"/>
      <c r="D42" s="2"/>
      <c r="E42" s="295"/>
    </row>
    <row r="43" spans="1:12" x14ac:dyDescent="0.25">
      <c r="B43" s="292"/>
      <c r="C43" s="309" t="s">
        <v>659</v>
      </c>
      <c r="D43" s="309"/>
      <c r="E43" s="309"/>
    </row>
    <row r="44" spans="1:12" x14ac:dyDescent="0.25">
      <c r="B44" s="292"/>
      <c r="C44" s="310" t="s">
        <v>660</v>
      </c>
      <c r="D44" s="310"/>
      <c r="E44" s="310"/>
    </row>
    <row r="45" spans="1:12" x14ac:dyDescent="0.25">
      <c r="B45" s="292"/>
      <c r="C45" s="308" t="s">
        <v>661</v>
      </c>
      <c r="D45" s="308"/>
      <c r="E45" s="308"/>
    </row>
    <row r="46" spans="1:12" x14ac:dyDescent="0.25">
      <c r="B46" s="292"/>
    </row>
    <row r="47" spans="1:12" x14ac:dyDescent="0.25">
      <c r="B47" s="292"/>
    </row>
    <row r="48" spans="1:1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</sheetData>
  <mergeCells count="14">
    <mergeCell ref="A5:A6"/>
    <mergeCell ref="A33:B33"/>
    <mergeCell ref="A34:B34"/>
    <mergeCell ref="A2:E3"/>
    <mergeCell ref="A35:B35"/>
    <mergeCell ref="A31:B31"/>
    <mergeCell ref="A32:B32"/>
    <mergeCell ref="A30:B30"/>
    <mergeCell ref="C37:E37"/>
    <mergeCell ref="C38:E38"/>
    <mergeCell ref="C39:E39"/>
    <mergeCell ref="C43:E43"/>
    <mergeCell ref="C44:E44"/>
    <mergeCell ref="C45:E45"/>
  </mergeCells>
  <pageMargins left="0.41" right="0.31496062992126" top="0.5" bottom="0.39370078740157499" header="0.31496062992126" footer="0.31496062992126"/>
  <pageSetup paperSize="9" scale="85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8"/>
  <sheetViews>
    <sheetView view="pageBreakPreview" topLeftCell="A19" zoomScale="80" zoomScaleNormal="100" zoomScaleSheetLayoutView="80" workbookViewId="0">
      <selection activeCell="B38" sqref="B38:D38"/>
    </sheetView>
  </sheetViews>
  <sheetFormatPr defaultRowHeight="14.25" x14ac:dyDescent="0.2"/>
  <cols>
    <col min="1" max="1" width="4.7109375" style="128" bestFit="1" customWidth="1"/>
    <col min="2" max="2" width="46.28515625" style="128" customWidth="1"/>
    <col min="3" max="3" width="1.7109375" style="128" bestFit="1" customWidth="1"/>
    <col min="4" max="4" width="40.85546875" style="128" customWidth="1"/>
    <col min="5" max="5" width="30.85546875" style="128" customWidth="1"/>
    <col min="6" max="6" width="14.28515625" style="128" customWidth="1"/>
    <col min="7" max="7" width="5.5703125" style="128" customWidth="1"/>
    <col min="8" max="8" width="20" style="128" customWidth="1"/>
    <col min="9" max="9" width="9" style="128" customWidth="1"/>
    <col min="10" max="10" width="7.5703125" style="128" customWidth="1"/>
    <col min="11" max="11" width="10.140625" style="128" customWidth="1"/>
    <col min="12" max="12" width="9.85546875" style="128" bestFit="1" customWidth="1"/>
    <col min="13" max="13" width="12.42578125" style="128" customWidth="1"/>
    <col min="14" max="14" width="9.7109375" style="128" customWidth="1"/>
    <col min="15" max="16" width="9.140625" style="128"/>
    <col min="17" max="17" width="14" style="128" customWidth="1"/>
    <col min="18" max="18" width="9.42578125" style="128" bestFit="1" customWidth="1"/>
    <col min="19" max="19" width="9.140625" style="128"/>
    <col min="20" max="20" width="9.42578125" style="128" bestFit="1" customWidth="1"/>
    <col min="21" max="21" width="19.42578125" style="128" customWidth="1"/>
    <col min="22" max="23" width="19.5703125" style="128" bestFit="1" customWidth="1"/>
    <col min="24" max="16384" width="9.140625" style="128"/>
  </cols>
  <sheetData>
    <row r="1" spans="1:23" ht="18" x14ac:dyDescent="0.25">
      <c r="A1" s="383" t="s">
        <v>620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57"/>
      <c r="M1" s="57"/>
      <c r="N1" s="57"/>
      <c r="O1" s="57"/>
    </row>
    <row r="2" spans="1:23" ht="27.75" customHeight="1" x14ac:dyDescent="0.2">
      <c r="A2" s="395" t="s">
        <v>453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57"/>
      <c r="M2" s="57"/>
      <c r="N2" s="57"/>
      <c r="O2" s="57"/>
    </row>
    <row r="3" spans="1:23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23" ht="15" x14ac:dyDescent="0.2">
      <c r="A4" s="348" t="s">
        <v>307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57"/>
      <c r="O4" s="57"/>
    </row>
    <row r="5" spans="1:23" ht="17.25" customHeight="1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57"/>
      <c r="O5" s="57"/>
    </row>
    <row r="6" spans="1:23" x14ac:dyDescent="0.2">
      <c r="A6" s="352" t="s">
        <v>68</v>
      </c>
      <c r="B6" s="37" t="s">
        <v>33</v>
      </c>
      <c r="C6" s="349" t="s">
        <v>69</v>
      </c>
      <c r="D6" s="350"/>
      <c r="E6" s="37" t="s">
        <v>70</v>
      </c>
      <c r="F6" s="349" t="s">
        <v>71</v>
      </c>
      <c r="G6" s="350"/>
      <c r="H6" s="38" t="s">
        <v>72</v>
      </c>
      <c r="I6" s="319" t="s">
        <v>36</v>
      </c>
      <c r="J6" s="351"/>
      <c r="K6" s="320"/>
      <c r="L6" s="352" t="s">
        <v>8</v>
      </c>
      <c r="M6" s="352" t="s">
        <v>73</v>
      </c>
      <c r="N6" s="57"/>
      <c r="O6" s="57"/>
    </row>
    <row r="7" spans="1:23" x14ac:dyDescent="0.2">
      <c r="A7" s="353"/>
      <c r="B7" s="39" t="s">
        <v>441</v>
      </c>
      <c r="C7" s="354" t="s">
        <v>75</v>
      </c>
      <c r="D7" s="355"/>
      <c r="E7" s="39" t="s">
        <v>10</v>
      </c>
      <c r="F7" s="354" t="s">
        <v>76</v>
      </c>
      <c r="G7" s="355"/>
      <c r="H7" s="40" t="s">
        <v>77</v>
      </c>
      <c r="I7" s="232" t="s">
        <v>42</v>
      </c>
      <c r="J7" s="42" t="s">
        <v>43</v>
      </c>
      <c r="K7" s="233" t="s">
        <v>44</v>
      </c>
      <c r="L7" s="353"/>
      <c r="M7" s="353"/>
      <c r="N7" s="57"/>
      <c r="O7" s="57"/>
    </row>
    <row r="8" spans="1:23" x14ac:dyDescent="0.2">
      <c r="A8" s="42">
        <v>1</v>
      </c>
      <c r="B8" s="42">
        <v>2</v>
      </c>
      <c r="C8" s="319">
        <v>3</v>
      </c>
      <c r="D8" s="320"/>
      <c r="E8" s="42">
        <v>4</v>
      </c>
      <c r="F8" s="319">
        <v>5</v>
      </c>
      <c r="G8" s="320"/>
      <c r="H8" s="42">
        <v>6</v>
      </c>
      <c r="I8" s="42">
        <v>7</v>
      </c>
      <c r="J8" s="42">
        <v>8</v>
      </c>
      <c r="K8" s="42">
        <v>9</v>
      </c>
      <c r="L8" s="42">
        <v>10</v>
      </c>
      <c r="M8" s="42">
        <v>11</v>
      </c>
      <c r="N8" s="57"/>
      <c r="O8" s="57"/>
    </row>
    <row r="9" spans="1:23" x14ac:dyDescent="0.2">
      <c r="A9" s="44"/>
      <c r="B9" s="44"/>
      <c r="C9" s="45"/>
      <c r="D9" s="46"/>
      <c r="E9" s="44"/>
      <c r="F9" s="45"/>
      <c r="G9" s="46"/>
      <c r="H9" s="44"/>
      <c r="I9" s="44"/>
      <c r="J9" s="44"/>
      <c r="K9" s="44"/>
      <c r="L9" s="44"/>
      <c r="M9" s="46"/>
      <c r="N9" s="57"/>
      <c r="O9" s="57"/>
      <c r="P9" s="128" t="s">
        <v>573</v>
      </c>
      <c r="R9" s="128" t="s">
        <v>574</v>
      </c>
      <c r="T9" s="128" t="s">
        <v>575</v>
      </c>
      <c r="U9" s="128" t="s">
        <v>576</v>
      </c>
    </row>
    <row r="10" spans="1:23" x14ac:dyDescent="0.2">
      <c r="A10" s="47">
        <v>1</v>
      </c>
      <c r="B10" s="44" t="s">
        <v>177</v>
      </c>
      <c r="C10" s="48" t="s">
        <v>14</v>
      </c>
      <c r="D10" s="49" t="s">
        <v>178</v>
      </c>
      <c r="E10" s="47" t="s">
        <v>179</v>
      </c>
      <c r="F10" s="50">
        <v>30000</v>
      </c>
      <c r="G10" s="46" t="s">
        <v>48</v>
      </c>
      <c r="H10" s="51">
        <v>6682068558</v>
      </c>
      <c r="I10" s="44">
        <v>530</v>
      </c>
      <c r="J10" s="44">
        <v>0</v>
      </c>
      <c r="K10" s="44">
        <f>I10+J10</f>
        <v>530</v>
      </c>
      <c r="L10" s="47" t="s">
        <v>54</v>
      </c>
      <c r="M10" s="46"/>
      <c r="N10" s="57"/>
      <c r="O10" s="57"/>
    </row>
    <row r="11" spans="1:23" x14ac:dyDescent="0.2">
      <c r="A11" s="47"/>
      <c r="B11" s="61" t="s">
        <v>180</v>
      </c>
      <c r="C11" s="62"/>
      <c r="D11" s="63" t="s">
        <v>181</v>
      </c>
      <c r="E11" s="47"/>
      <c r="F11" s="50"/>
      <c r="G11" s="46"/>
      <c r="H11" s="51"/>
      <c r="I11" s="44"/>
      <c r="J11" s="44"/>
      <c r="K11" s="44"/>
      <c r="L11" s="47"/>
      <c r="M11" s="46"/>
      <c r="N11" s="57" t="s">
        <v>563</v>
      </c>
      <c r="O11" s="57" t="s">
        <v>571</v>
      </c>
      <c r="P11" s="128">
        <v>62</v>
      </c>
      <c r="R11" s="215">
        <f>K10+K22+K26+K30+K34+K46+K58+K61+K69+K73+K77+K81+K99+K102+K105+K112+K116+K120+K125+K128+K132+K135+K137+K154+K157+K160+K163+K166+I169+I171+K189+K206+K223+K239+K243+K252+K256+K262+K280+K294+K298+K331+K341+K345+I387+I390+I393</f>
        <v>12894</v>
      </c>
      <c r="S11" s="128">
        <f>24+32+210+236+44</f>
        <v>546</v>
      </c>
      <c r="T11" s="215">
        <f>R11+S11</f>
        <v>13440</v>
      </c>
      <c r="U11" s="215">
        <f>H10+H22+H26+H30+H34+H46+H55+H58+H61+H69+H73+H77+H81+H87+H99+H102+H105+H112+H116+H120+H125+H125+H128+H132+H135+H137+H154+H157+H160+H163+H166+H169+H171+H189+H206+H223+H239+H243+H252+H256+H262+H280+H294+H298+H331+H341+H345+H387+H390+H393</f>
        <v>196666767368</v>
      </c>
      <c r="V11" s="215">
        <f>'KEC KAKAP'!H10+'KEC KAKAP'!H22+'KEC TERENTANG'!H25+'KEC TERENTANG'!H28+'KEC BATU AMPAR'!H9+'KEC BATU AMPAR'!H13+'KEC BATU AMPAR'!H18+'KEC BATU AMPAR'!H31+'KEC AMBAWANG'!H10+'KEC AMBAWANG'!H14+'KEC AMBAWANG'!H36+'KEC AMBAWANG'!H50+'KEC AMBAWANG'!H79+'KEC. RASAU JAYA'!H10</f>
        <v>14868509325</v>
      </c>
      <c r="W11" s="215">
        <f>U11+V11</f>
        <v>211535276693</v>
      </c>
    </row>
    <row r="12" spans="1:23" x14ac:dyDescent="0.2">
      <c r="A12" s="47"/>
      <c r="B12" s="44" t="s">
        <v>311</v>
      </c>
      <c r="C12" s="62"/>
      <c r="D12" s="46"/>
      <c r="E12" s="47"/>
      <c r="F12" s="50"/>
      <c r="G12" s="46"/>
      <c r="H12" s="51"/>
      <c r="I12" s="44"/>
      <c r="J12" s="44"/>
      <c r="K12" s="44"/>
      <c r="L12" s="47"/>
      <c r="M12" s="46"/>
      <c r="N12" s="57"/>
      <c r="O12" s="57" t="s">
        <v>572</v>
      </c>
      <c r="P12" s="128">
        <f>12+3+1</f>
        <v>16</v>
      </c>
      <c r="R12" s="128">
        <f>K14+K18+K51+K108+K109+K182+K186+K192+K195+K226+K284+K288+K315</f>
        <v>3397</v>
      </c>
      <c r="S12" s="128">
        <v>247</v>
      </c>
      <c r="T12" s="128">
        <f>R12+S12</f>
        <v>3644</v>
      </c>
      <c r="U12" s="215">
        <f>H14+H18+H51+H108+H109+H182+H186+H192+H195+H226+H284+H288+H315</f>
        <v>602804735500</v>
      </c>
      <c r="V12" s="215">
        <f>'KEC AMBAWANG'!H93+'KEC AMBAWANG'!H96+'KEC AMBAWANG'!H66+'KEC. RASAU JAYA'!H22</f>
        <v>369620000000</v>
      </c>
      <c r="W12" s="215">
        <f>U12+V12</f>
        <v>972424735500</v>
      </c>
    </row>
    <row r="13" spans="1:23" x14ac:dyDescent="0.2">
      <c r="A13" s="47"/>
      <c r="B13" s="44"/>
      <c r="C13" s="62"/>
      <c r="D13" s="46"/>
      <c r="E13" s="47"/>
      <c r="F13" s="50"/>
      <c r="G13" s="46"/>
      <c r="H13" s="51"/>
      <c r="I13" s="44"/>
      <c r="J13" s="44"/>
      <c r="K13" s="44"/>
      <c r="L13" s="47"/>
      <c r="M13" s="46"/>
      <c r="N13" s="57"/>
      <c r="O13" s="57" t="s">
        <v>577</v>
      </c>
      <c r="P13" s="128">
        <v>5</v>
      </c>
      <c r="R13" s="128">
        <f>K209+K212+I356</f>
        <v>48</v>
      </c>
      <c r="S13" s="128">
        <f>20+30</f>
        <v>50</v>
      </c>
      <c r="T13" s="128">
        <f>R13+S13</f>
        <v>98</v>
      </c>
      <c r="U13" s="215">
        <f>H65+H209+H212+H356</f>
        <v>267000000</v>
      </c>
      <c r="V13" s="215">
        <f>'KEC TERENTANG'!H11+'KEC AMBAWANG'!H18</f>
        <v>340742000</v>
      </c>
      <c r="W13" s="215">
        <f>U13+V13</f>
        <v>607742000</v>
      </c>
    </row>
    <row r="14" spans="1:23" x14ac:dyDescent="0.2">
      <c r="A14" s="47">
        <v>2</v>
      </c>
      <c r="B14" s="44" t="s">
        <v>174</v>
      </c>
      <c r="C14" s="48" t="s">
        <v>14</v>
      </c>
      <c r="D14" s="49" t="s">
        <v>182</v>
      </c>
      <c r="E14" s="47" t="s">
        <v>179</v>
      </c>
      <c r="F14" s="50">
        <v>75000</v>
      </c>
      <c r="G14" s="46" t="s">
        <v>48</v>
      </c>
      <c r="H14" s="51">
        <v>11128000000</v>
      </c>
      <c r="I14" s="254">
        <v>1191</v>
      </c>
      <c r="J14" s="44">
        <v>0</v>
      </c>
      <c r="K14" s="44">
        <f>I14+J14</f>
        <v>1191</v>
      </c>
      <c r="L14" s="47" t="s">
        <v>54</v>
      </c>
      <c r="M14" s="46"/>
      <c r="N14" s="57" t="s">
        <v>564</v>
      </c>
      <c r="O14" s="57"/>
    </row>
    <row r="15" spans="1:23" x14ac:dyDescent="0.2">
      <c r="A15" s="47"/>
      <c r="B15" s="61" t="s">
        <v>312</v>
      </c>
      <c r="C15" s="62"/>
      <c r="D15" s="49" t="s">
        <v>183</v>
      </c>
      <c r="E15" s="47"/>
      <c r="F15" s="50"/>
      <c r="G15" s="46"/>
      <c r="H15" s="51"/>
      <c r="I15" s="44"/>
      <c r="J15" s="44"/>
      <c r="K15" s="44"/>
      <c r="L15" s="47"/>
      <c r="M15" s="46"/>
      <c r="N15" s="57"/>
      <c r="O15" s="57"/>
      <c r="P15" s="128">
        <f>P11+P12+P13</f>
        <v>83</v>
      </c>
    </row>
    <row r="16" spans="1:23" x14ac:dyDescent="0.2">
      <c r="A16" s="47"/>
      <c r="B16" s="61" t="s">
        <v>313</v>
      </c>
      <c r="C16" s="62"/>
      <c r="D16" s="49"/>
      <c r="E16" s="47"/>
      <c r="F16" s="50"/>
      <c r="G16" s="46"/>
      <c r="H16" s="51"/>
      <c r="I16" s="44"/>
      <c r="J16" s="44"/>
      <c r="K16" s="44"/>
      <c r="L16" s="47"/>
      <c r="M16" s="46"/>
      <c r="N16" s="57"/>
      <c r="O16" s="57"/>
    </row>
    <row r="17" spans="1:15" x14ac:dyDescent="0.2">
      <c r="A17" s="47"/>
      <c r="B17" s="44"/>
      <c r="C17" s="62"/>
      <c r="D17" s="46"/>
      <c r="E17" s="47"/>
      <c r="F17" s="50"/>
      <c r="G17" s="46"/>
      <c r="H17" s="51"/>
      <c r="I17" s="44"/>
      <c r="J17" s="44"/>
      <c r="K17" s="44"/>
      <c r="L17" s="47"/>
      <c r="M17" s="46"/>
      <c r="N17" s="57"/>
      <c r="O17" s="57"/>
    </row>
    <row r="18" spans="1:15" x14ac:dyDescent="0.2">
      <c r="A18" s="47">
        <v>3</v>
      </c>
      <c r="B18" s="44" t="s">
        <v>92</v>
      </c>
      <c r="C18" s="48" t="s">
        <v>14</v>
      </c>
      <c r="D18" s="59" t="s">
        <v>340</v>
      </c>
      <c r="E18" s="47" t="s">
        <v>179</v>
      </c>
      <c r="F18" s="50">
        <v>208628</v>
      </c>
      <c r="G18" s="46" t="s">
        <v>48</v>
      </c>
      <c r="H18" s="51">
        <v>126549772500</v>
      </c>
      <c r="I18" s="44">
        <v>343</v>
      </c>
      <c r="J18" s="44">
        <v>2</v>
      </c>
      <c r="K18" s="44">
        <f>I18+J18</f>
        <v>345</v>
      </c>
      <c r="L18" s="47" t="s">
        <v>54</v>
      </c>
      <c r="M18" s="46"/>
      <c r="N18" s="57" t="s">
        <v>564</v>
      </c>
      <c r="O18" s="57"/>
    </row>
    <row r="19" spans="1:15" x14ac:dyDescent="0.2">
      <c r="A19" s="47"/>
      <c r="B19" s="44" t="s">
        <v>170</v>
      </c>
      <c r="C19" s="62"/>
      <c r="D19" s="133">
        <v>38540</v>
      </c>
      <c r="E19" s="47"/>
      <c r="F19" s="50"/>
      <c r="G19" s="46"/>
      <c r="H19" s="51"/>
      <c r="I19" s="44"/>
      <c r="J19" s="44"/>
      <c r="K19" s="44"/>
      <c r="L19" s="47"/>
      <c r="M19" s="46"/>
      <c r="N19" s="57"/>
      <c r="O19" s="57"/>
    </row>
    <row r="20" spans="1:15" x14ac:dyDescent="0.2">
      <c r="A20" s="47"/>
      <c r="B20" s="44" t="s">
        <v>339</v>
      </c>
      <c r="C20" s="62"/>
      <c r="D20" s="46"/>
      <c r="E20" s="47"/>
      <c r="F20" s="50"/>
      <c r="G20" s="46"/>
      <c r="H20" s="51"/>
      <c r="I20" s="44"/>
      <c r="J20" s="44"/>
      <c r="K20" s="44"/>
      <c r="L20" s="47"/>
      <c r="M20" s="46"/>
      <c r="N20" s="57"/>
      <c r="O20" s="57"/>
    </row>
    <row r="21" spans="1:15" x14ac:dyDescent="0.2">
      <c r="A21" s="47"/>
      <c r="B21" s="44"/>
      <c r="C21" s="62"/>
      <c r="D21" s="46"/>
      <c r="E21" s="47"/>
      <c r="F21" s="50"/>
      <c r="G21" s="46"/>
      <c r="H21" s="51"/>
      <c r="I21" s="44"/>
      <c r="J21" s="44"/>
      <c r="K21" s="44"/>
      <c r="L21" s="47"/>
      <c r="M21" s="46"/>
      <c r="N21" s="57"/>
      <c r="O21" s="57"/>
    </row>
    <row r="22" spans="1:15" x14ac:dyDescent="0.2">
      <c r="A22" s="47">
        <v>4</v>
      </c>
      <c r="B22" s="44" t="s">
        <v>184</v>
      </c>
      <c r="C22" s="48" t="s">
        <v>14</v>
      </c>
      <c r="D22" s="49" t="s">
        <v>185</v>
      </c>
      <c r="E22" s="47" t="s">
        <v>179</v>
      </c>
      <c r="F22" s="50">
        <v>17857</v>
      </c>
      <c r="G22" s="46" t="s">
        <v>48</v>
      </c>
      <c r="H22" s="51">
        <v>7710000000</v>
      </c>
      <c r="I22" s="44">
        <v>315</v>
      </c>
      <c r="J22" s="44">
        <v>34</v>
      </c>
      <c r="K22" s="44">
        <f>I22+J22</f>
        <v>349</v>
      </c>
      <c r="L22" s="47" t="s">
        <v>54</v>
      </c>
      <c r="M22" s="46"/>
      <c r="N22" s="57" t="s">
        <v>563</v>
      </c>
      <c r="O22" s="57"/>
    </row>
    <row r="23" spans="1:15" x14ac:dyDescent="0.2">
      <c r="A23" s="47"/>
      <c r="B23" s="44" t="s">
        <v>186</v>
      </c>
      <c r="C23" s="48"/>
      <c r="D23" s="49" t="s">
        <v>187</v>
      </c>
      <c r="E23" s="47"/>
      <c r="F23" s="50"/>
      <c r="G23" s="46"/>
      <c r="H23" s="51"/>
      <c r="I23" s="44"/>
      <c r="J23" s="44"/>
      <c r="K23" s="44"/>
      <c r="L23" s="47"/>
      <c r="M23" s="46"/>
      <c r="N23" s="57"/>
      <c r="O23" s="57"/>
    </row>
    <row r="24" spans="1:15" x14ac:dyDescent="0.2">
      <c r="A24" s="47"/>
      <c r="B24" s="44" t="s">
        <v>314</v>
      </c>
      <c r="C24" s="62"/>
      <c r="D24" s="52"/>
      <c r="E24" s="47"/>
      <c r="F24" s="50"/>
      <c r="G24" s="46"/>
      <c r="H24" s="51"/>
      <c r="I24" s="44"/>
      <c r="J24" s="44"/>
      <c r="K24" s="44"/>
      <c r="L24" s="47"/>
      <c r="M24" s="46"/>
      <c r="N24" s="57"/>
      <c r="O24" s="57"/>
    </row>
    <row r="25" spans="1:15" x14ac:dyDescent="0.2">
      <c r="A25" s="47"/>
      <c r="B25" s="44"/>
      <c r="C25" s="62"/>
      <c r="D25" s="46"/>
      <c r="E25" s="47"/>
      <c r="F25" s="50"/>
      <c r="G25" s="46"/>
      <c r="H25" s="51"/>
      <c r="I25" s="44"/>
      <c r="J25" s="44"/>
      <c r="K25" s="44"/>
      <c r="L25" s="47"/>
      <c r="M25" s="46"/>
      <c r="N25" s="57"/>
      <c r="O25" s="57"/>
    </row>
    <row r="26" spans="1:15" x14ac:dyDescent="0.2">
      <c r="A26" s="47">
        <v>5</v>
      </c>
      <c r="B26" s="44" t="s">
        <v>188</v>
      </c>
      <c r="C26" s="48" t="s">
        <v>14</v>
      </c>
      <c r="D26" s="59" t="s">
        <v>338</v>
      </c>
      <c r="E26" s="47" t="s">
        <v>179</v>
      </c>
      <c r="F26" s="50">
        <v>72425</v>
      </c>
      <c r="G26" s="46" t="s">
        <v>48</v>
      </c>
      <c r="H26" s="51">
        <v>7832498000</v>
      </c>
      <c r="I26" s="144">
        <v>1693</v>
      </c>
      <c r="J26" s="44">
        <v>0</v>
      </c>
      <c r="K26" s="44">
        <f>I26+J26</f>
        <v>1693</v>
      </c>
      <c r="L26" s="47" t="s">
        <v>54</v>
      </c>
      <c r="M26" s="46"/>
      <c r="N26" s="57" t="s">
        <v>563</v>
      </c>
      <c r="O26" s="57"/>
    </row>
    <row r="27" spans="1:15" x14ac:dyDescent="0.2">
      <c r="A27" s="47"/>
      <c r="B27" s="44" t="s">
        <v>341</v>
      </c>
      <c r="C27" s="48"/>
      <c r="D27" s="133">
        <v>38925</v>
      </c>
      <c r="E27" s="47"/>
      <c r="F27" s="50"/>
      <c r="G27" s="46"/>
      <c r="H27" s="51"/>
      <c r="I27" s="44"/>
      <c r="J27" s="44"/>
      <c r="K27" s="44"/>
      <c r="L27" s="47"/>
      <c r="M27" s="46"/>
      <c r="N27" s="57"/>
      <c r="O27" s="57"/>
    </row>
    <row r="28" spans="1:15" x14ac:dyDescent="0.2">
      <c r="A28" s="47"/>
      <c r="B28" s="44" t="s">
        <v>342</v>
      </c>
      <c r="C28" s="62"/>
      <c r="D28" s="46"/>
      <c r="E28" s="47"/>
      <c r="F28" s="57"/>
      <c r="G28" s="57"/>
      <c r="H28" s="51"/>
      <c r="I28" s="44"/>
      <c r="J28" s="44"/>
      <c r="K28" s="44"/>
      <c r="L28" s="47"/>
      <c r="M28" s="46"/>
      <c r="N28" s="57"/>
      <c r="O28" s="57"/>
    </row>
    <row r="29" spans="1:15" x14ac:dyDescent="0.2">
      <c r="A29" s="47"/>
      <c r="B29" s="44"/>
      <c r="C29" s="62"/>
      <c r="D29" s="46"/>
      <c r="E29" s="47"/>
      <c r="F29" s="57"/>
      <c r="G29" s="57"/>
      <c r="H29" s="51"/>
      <c r="I29" s="44"/>
      <c r="J29" s="44"/>
      <c r="K29" s="44"/>
      <c r="L29" s="47"/>
      <c r="M29" s="46"/>
      <c r="N29" s="57"/>
      <c r="O29" s="57"/>
    </row>
    <row r="30" spans="1:15" x14ac:dyDescent="0.2">
      <c r="A30" s="47">
        <v>6</v>
      </c>
      <c r="B30" s="44" t="s">
        <v>189</v>
      </c>
      <c r="C30" s="48" t="s">
        <v>14</v>
      </c>
      <c r="D30" s="49" t="s">
        <v>190</v>
      </c>
      <c r="E30" s="47" t="s">
        <v>179</v>
      </c>
      <c r="F30" s="50">
        <v>24000</v>
      </c>
      <c r="G30" s="46" t="s">
        <v>48</v>
      </c>
      <c r="H30" s="51">
        <v>8500000000</v>
      </c>
      <c r="I30" s="44">
        <v>350</v>
      </c>
      <c r="J30" s="44">
        <v>0</v>
      </c>
      <c r="K30" s="44">
        <f>I30+J30</f>
        <v>350</v>
      </c>
      <c r="L30" s="47" t="s">
        <v>54</v>
      </c>
      <c r="M30" s="46"/>
      <c r="N30" s="57" t="s">
        <v>563</v>
      </c>
      <c r="O30" s="57"/>
    </row>
    <row r="31" spans="1:15" x14ac:dyDescent="0.2">
      <c r="A31" s="47"/>
      <c r="B31" s="44" t="s">
        <v>310</v>
      </c>
      <c r="C31" s="62"/>
      <c r="D31" s="49"/>
      <c r="E31" s="47"/>
      <c r="F31" s="50"/>
      <c r="G31" s="46"/>
      <c r="H31" s="51"/>
      <c r="I31" s="44"/>
      <c r="J31" s="44"/>
      <c r="K31" s="44"/>
      <c r="L31" s="47"/>
      <c r="M31" s="46"/>
      <c r="N31" s="57"/>
      <c r="O31" s="57"/>
    </row>
    <row r="32" spans="1:15" x14ac:dyDescent="0.2">
      <c r="A32" s="47"/>
      <c r="B32" s="44" t="s">
        <v>191</v>
      </c>
      <c r="C32" s="62"/>
      <c r="D32" s="46"/>
      <c r="E32" s="47"/>
      <c r="F32" s="50"/>
      <c r="G32" s="46"/>
      <c r="H32" s="51"/>
      <c r="I32" s="44"/>
      <c r="J32" s="44"/>
      <c r="K32" s="44"/>
      <c r="L32" s="47"/>
      <c r="M32" s="46"/>
      <c r="N32" s="57"/>
      <c r="O32" s="57"/>
    </row>
    <row r="33" spans="1:15" x14ac:dyDescent="0.2">
      <c r="A33" s="47"/>
      <c r="B33" s="44"/>
      <c r="C33" s="62"/>
      <c r="D33" s="46"/>
      <c r="E33" s="47"/>
      <c r="F33" s="50"/>
      <c r="G33" s="46"/>
      <c r="H33" s="51"/>
      <c r="I33" s="44"/>
      <c r="J33" s="44"/>
      <c r="K33" s="44"/>
      <c r="L33" s="47"/>
      <c r="M33" s="46"/>
      <c r="N33" s="57"/>
      <c r="O33" s="57"/>
    </row>
    <row r="34" spans="1:15" x14ac:dyDescent="0.2">
      <c r="A34" s="47">
        <v>7</v>
      </c>
      <c r="B34" s="44" t="s">
        <v>53</v>
      </c>
      <c r="C34" s="48" t="s">
        <v>14</v>
      </c>
      <c r="D34" s="59" t="s">
        <v>335</v>
      </c>
      <c r="E34" s="47" t="s">
        <v>179</v>
      </c>
      <c r="F34" s="50">
        <v>64000</v>
      </c>
      <c r="G34" s="46" t="s">
        <v>48</v>
      </c>
      <c r="H34" s="51">
        <v>9430220500</v>
      </c>
      <c r="I34" s="144">
        <v>1302</v>
      </c>
      <c r="J34" s="44">
        <v>0</v>
      </c>
      <c r="K34" s="44">
        <f>I34+J34</f>
        <v>1302</v>
      </c>
      <c r="L34" s="47" t="s">
        <v>54</v>
      </c>
      <c r="M34" s="46"/>
      <c r="N34" s="57" t="s">
        <v>563</v>
      </c>
      <c r="O34" s="57"/>
    </row>
    <row r="35" spans="1:15" x14ac:dyDescent="0.2">
      <c r="A35" s="47"/>
      <c r="B35" s="44" t="s">
        <v>341</v>
      </c>
      <c r="C35" s="62"/>
      <c r="D35" s="133">
        <v>38971</v>
      </c>
      <c r="E35" s="47"/>
      <c r="F35" s="50"/>
      <c r="G35" s="46"/>
      <c r="H35" s="51"/>
      <c r="I35" s="44"/>
      <c r="J35" s="44"/>
      <c r="K35" s="44"/>
      <c r="L35" s="47"/>
      <c r="M35" s="46"/>
      <c r="N35" s="57"/>
      <c r="O35" s="57"/>
    </row>
    <row r="36" spans="1:15" x14ac:dyDescent="0.2">
      <c r="A36" s="47"/>
      <c r="B36" s="44" t="s">
        <v>334</v>
      </c>
      <c r="C36" s="62"/>
      <c r="D36" s="46"/>
      <c r="E36" s="47"/>
      <c r="F36" s="50"/>
      <c r="G36" s="46"/>
      <c r="H36" s="51"/>
      <c r="I36" s="44"/>
      <c r="J36" s="44"/>
      <c r="K36" s="44"/>
      <c r="L36" s="47"/>
      <c r="M36" s="46"/>
      <c r="N36" s="57"/>
      <c r="O36" s="57"/>
    </row>
    <row r="37" spans="1:15" x14ac:dyDescent="0.2">
      <c r="A37" s="47"/>
      <c r="B37" s="44"/>
      <c r="C37" s="62"/>
      <c r="D37" s="46"/>
      <c r="E37" s="47"/>
      <c r="F37" s="50"/>
      <c r="G37" s="46"/>
      <c r="H37" s="51"/>
      <c r="I37" s="44"/>
      <c r="J37" s="44"/>
      <c r="K37" s="44"/>
      <c r="L37" s="47"/>
      <c r="M37" s="46"/>
      <c r="N37" s="57"/>
      <c r="O37" s="57"/>
    </row>
    <row r="38" spans="1:15" ht="15" x14ac:dyDescent="0.25">
      <c r="A38" s="53"/>
      <c r="B38" s="345" t="s">
        <v>7</v>
      </c>
      <c r="C38" s="346"/>
      <c r="D38" s="347"/>
      <c r="E38" s="53"/>
      <c r="F38" s="54">
        <f>SUM(F10:F37)</f>
        <v>491910</v>
      </c>
      <c r="G38" s="55" t="s">
        <v>48</v>
      </c>
      <c r="H38" s="54">
        <f>SUM(H10:H37)</f>
        <v>177832559558</v>
      </c>
      <c r="I38" s="54">
        <f>SUM(I10:I37)</f>
        <v>5724</v>
      </c>
      <c r="J38" s="54">
        <f>SUM(J10:J37)</f>
        <v>36</v>
      </c>
      <c r="K38" s="54">
        <f>SUM(K10:K37)</f>
        <v>5760</v>
      </c>
      <c r="L38" s="53"/>
      <c r="M38" s="56"/>
      <c r="N38" s="57"/>
      <c r="O38" s="57"/>
    </row>
    <row r="39" spans="1:15" ht="15" x14ac:dyDescent="0.25">
      <c r="A39" s="145"/>
      <c r="B39" s="145"/>
      <c r="C39" s="145"/>
      <c r="D39" s="145"/>
      <c r="E39" s="145"/>
      <c r="F39" s="146"/>
      <c r="G39" s="145"/>
      <c r="H39" s="146"/>
      <c r="I39" s="147"/>
      <c r="J39" s="145"/>
      <c r="K39" s="40"/>
      <c r="L39" s="57"/>
      <c r="M39" s="57"/>
      <c r="N39" s="57"/>
      <c r="O39" s="57"/>
    </row>
    <row r="40" spans="1:15" ht="15" x14ac:dyDescent="0.2">
      <c r="A40" s="332" t="s">
        <v>293</v>
      </c>
      <c r="B40" s="332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57"/>
      <c r="O40" s="57"/>
    </row>
    <row r="41" spans="1:15" ht="15" thickBot="1" x14ac:dyDescent="0.25">
      <c r="A41" s="148"/>
      <c r="B41" s="57"/>
      <c r="C41" s="57"/>
      <c r="D41" s="75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</row>
    <row r="42" spans="1:15" ht="15" thickTop="1" x14ac:dyDescent="0.2">
      <c r="A42" s="396" t="s">
        <v>0</v>
      </c>
      <c r="B42" s="236" t="s">
        <v>33</v>
      </c>
      <c r="C42" s="330" t="s">
        <v>34</v>
      </c>
      <c r="D42" s="331"/>
      <c r="E42" s="236" t="s">
        <v>3</v>
      </c>
      <c r="F42" s="330" t="s">
        <v>35</v>
      </c>
      <c r="G42" s="331"/>
      <c r="H42" s="236" t="s">
        <v>7</v>
      </c>
      <c r="I42" s="398" t="s">
        <v>36</v>
      </c>
      <c r="J42" s="399"/>
      <c r="K42" s="400"/>
      <c r="L42" s="370" t="s">
        <v>8</v>
      </c>
      <c r="M42" s="315" t="s">
        <v>37</v>
      </c>
      <c r="N42" s="57"/>
      <c r="O42" s="57"/>
    </row>
    <row r="43" spans="1:15" x14ac:dyDescent="0.2">
      <c r="A43" s="397"/>
      <c r="B43" s="241" t="s">
        <v>38</v>
      </c>
      <c r="C43" s="391" t="s">
        <v>39</v>
      </c>
      <c r="D43" s="392"/>
      <c r="E43" s="241" t="s">
        <v>10</v>
      </c>
      <c r="F43" s="391" t="s">
        <v>40</v>
      </c>
      <c r="G43" s="392"/>
      <c r="H43" s="241" t="s">
        <v>41</v>
      </c>
      <c r="I43" s="241" t="s">
        <v>42</v>
      </c>
      <c r="J43" s="241" t="s">
        <v>43</v>
      </c>
      <c r="K43" s="241" t="s">
        <v>44</v>
      </c>
      <c r="L43" s="401"/>
      <c r="M43" s="390"/>
      <c r="N43" s="57"/>
      <c r="O43" s="57"/>
    </row>
    <row r="44" spans="1:15" x14ac:dyDescent="0.2">
      <c r="A44" s="149">
        <v>1</v>
      </c>
      <c r="B44" s="150">
        <v>2</v>
      </c>
      <c r="C44" s="393">
        <v>3</v>
      </c>
      <c r="D44" s="394"/>
      <c r="E44" s="150">
        <v>4</v>
      </c>
      <c r="F44" s="393">
        <v>5</v>
      </c>
      <c r="G44" s="394"/>
      <c r="H44" s="150">
        <v>6</v>
      </c>
      <c r="I44" s="150">
        <v>7</v>
      </c>
      <c r="J44" s="150">
        <v>8</v>
      </c>
      <c r="K44" s="150">
        <v>9</v>
      </c>
      <c r="L44" s="150">
        <v>10</v>
      </c>
      <c r="M44" s="151">
        <v>11</v>
      </c>
      <c r="N44" s="57"/>
      <c r="O44" s="57"/>
    </row>
    <row r="45" spans="1:15" ht="15" x14ac:dyDescent="0.25">
      <c r="A45" s="82"/>
      <c r="B45" s="129"/>
      <c r="C45" s="152"/>
      <c r="D45" s="59"/>
      <c r="E45" s="47"/>
      <c r="F45" s="153"/>
      <c r="G45" s="46"/>
      <c r="H45" s="85"/>
      <c r="I45" s="44"/>
      <c r="J45" s="44"/>
      <c r="K45" s="44"/>
      <c r="L45" s="47"/>
      <c r="M45" s="86"/>
      <c r="N45" s="57"/>
      <c r="O45" s="57"/>
    </row>
    <row r="46" spans="1:15" x14ac:dyDescent="0.2">
      <c r="A46" s="82">
        <v>1</v>
      </c>
      <c r="B46" s="44" t="s">
        <v>45</v>
      </c>
      <c r="C46" s="48" t="s">
        <v>14</v>
      </c>
      <c r="D46" s="59" t="s">
        <v>46</v>
      </c>
      <c r="E46" s="47" t="s">
        <v>47</v>
      </c>
      <c r="F46" s="153">
        <v>2500</v>
      </c>
      <c r="G46" s="46" t="s">
        <v>48</v>
      </c>
      <c r="H46" s="85">
        <v>288875000</v>
      </c>
      <c r="I46" s="44">
        <v>36</v>
      </c>
      <c r="J46" s="44">
        <v>0</v>
      </c>
      <c r="K46" s="44">
        <f>I46+J46</f>
        <v>36</v>
      </c>
      <c r="L46" s="47" t="s">
        <v>49</v>
      </c>
      <c r="M46" s="86"/>
      <c r="N46" s="57" t="s">
        <v>563</v>
      </c>
      <c r="O46" s="57"/>
    </row>
    <row r="47" spans="1:15" x14ac:dyDescent="0.2">
      <c r="A47" s="82"/>
      <c r="B47" s="44" t="s">
        <v>50</v>
      </c>
      <c r="C47" s="45"/>
      <c r="D47" s="133">
        <v>34071</v>
      </c>
      <c r="E47" s="47"/>
      <c r="F47" s="153"/>
      <c r="G47" s="46"/>
      <c r="H47" s="85"/>
      <c r="I47" s="44"/>
      <c r="J47" s="44"/>
      <c r="K47" s="44"/>
      <c r="L47" s="47"/>
      <c r="M47" s="86"/>
      <c r="N47" s="57"/>
      <c r="O47" s="57"/>
    </row>
    <row r="48" spans="1:15" x14ac:dyDescent="0.2">
      <c r="A48" s="82"/>
      <c r="B48" s="44" t="s">
        <v>51</v>
      </c>
      <c r="C48" s="45"/>
      <c r="D48" s="59"/>
      <c r="E48" s="47"/>
      <c r="F48" s="153"/>
      <c r="G48" s="46"/>
      <c r="H48" s="85"/>
      <c r="I48" s="44"/>
      <c r="J48" s="44"/>
      <c r="K48" s="44"/>
      <c r="L48" s="47"/>
      <c r="M48" s="86"/>
      <c r="N48" s="57"/>
      <c r="O48" s="57"/>
    </row>
    <row r="49" spans="1:15" x14ac:dyDescent="0.2">
      <c r="A49" s="82"/>
      <c r="B49" s="44" t="s">
        <v>289</v>
      </c>
      <c r="C49" s="45"/>
      <c r="D49" s="59"/>
      <c r="E49" s="47"/>
      <c r="F49" s="153"/>
      <c r="G49" s="46"/>
      <c r="H49" s="85"/>
      <c r="I49" s="44"/>
      <c r="J49" s="44"/>
      <c r="K49" s="44"/>
      <c r="L49" s="47"/>
      <c r="M49" s="86"/>
      <c r="N49" s="57"/>
      <c r="O49" s="57"/>
    </row>
    <row r="50" spans="1:15" x14ac:dyDescent="0.2">
      <c r="A50" s="82"/>
      <c r="B50" s="44"/>
      <c r="C50" s="45"/>
      <c r="D50" s="59"/>
      <c r="E50" s="47"/>
      <c r="F50" s="153"/>
      <c r="G50" s="46"/>
      <c r="H50" s="85"/>
      <c r="I50" s="44"/>
      <c r="J50" s="44"/>
      <c r="K50" s="44"/>
      <c r="L50" s="47"/>
      <c r="M50" s="86"/>
      <c r="N50" s="57"/>
      <c r="O50" s="57"/>
    </row>
    <row r="51" spans="1:15" x14ac:dyDescent="0.2">
      <c r="A51" s="82">
        <v>2</v>
      </c>
      <c r="B51" s="44" t="s">
        <v>92</v>
      </c>
      <c r="C51" s="48" t="s">
        <v>14</v>
      </c>
      <c r="D51" s="59" t="s">
        <v>340</v>
      </c>
      <c r="E51" s="47" t="s">
        <v>331</v>
      </c>
      <c r="F51" s="153">
        <v>86500</v>
      </c>
      <c r="G51" s="46" t="s">
        <v>48</v>
      </c>
      <c r="H51" s="85">
        <v>18311435000</v>
      </c>
      <c r="I51" s="44">
        <v>206</v>
      </c>
      <c r="J51" s="44">
        <v>0</v>
      </c>
      <c r="K51" s="44">
        <f>I51+J51</f>
        <v>206</v>
      </c>
      <c r="L51" s="47" t="s">
        <v>49</v>
      </c>
      <c r="M51" s="86"/>
      <c r="N51" s="57" t="s">
        <v>564</v>
      </c>
      <c r="O51" s="57"/>
    </row>
    <row r="52" spans="1:15" x14ac:dyDescent="0.2">
      <c r="A52" s="82"/>
      <c r="B52" s="44" t="s">
        <v>93</v>
      </c>
      <c r="C52" s="45"/>
      <c r="D52" s="133">
        <v>38540</v>
      </c>
      <c r="E52" s="47"/>
      <c r="F52" s="153"/>
      <c r="G52" s="46"/>
      <c r="H52" s="85"/>
      <c r="I52" s="44"/>
      <c r="J52" s="44"/>
      <c r="K52" s="44"/>
      <c r="L52" s="47"/>
      <c r="M52" s="86"/>
      <c r="N52" s="57"/>
      <c r="O52" s="57"/>
    </row>
    <row r="53" spans="1:15" x14ac:dyDescent="0.2">
      <c r="A53" s="82"/>
      <c r="B53" s="44" t="s">
        <v>339</v>
      </c>
      <c r="C53" s="45"/>
      <c r="D53" s="59"/>
      <c r="E53" s="47"/>
      <c r="F53" s="153"/>
      <c r="G53" s="46"/>
      <c r="H53" s="85"/>
      <c r="I53" s="44"/>
      <c r="J53" s="44"/>
      <c r="K53" s="44"/>
      <c r="L53" s="47"/>
      <c r="M53" s="86"/>
      <c r="N53" s="57"/>
      <c r="O53" s="57"/>
    </row>
    <row r="54" spans="1:15" x14ac:dyDescent="0.2">
      <c r="A54" s="82"/>
      <c r="B54" s="44"/>
      <c r="C54" s="45"/>
      <c r="D54" s="59"/>
      <c r="E54" s="47"/>
      <c r="F54" s="153"/>
      <c r="G54" s="46"/>
      <c r="H54" s="85"/>
      <c r="I54" s="44"/>
      <c r="J54" s="44"/>
      <c r="K54" s="44"/>
      <c r="L54" s="47"/>
      <c r="M54" s="86"/>
      <c r="N54" s="57"/>
      <c r="O54" s="57"/>
    </row>
    <row r="55" spans="1:15" x14ac:dyDescent="0.2">
      <c r="A55" s="82">
        <v>3</v>
      </c>
      <c r="B55" s="44" t="s">
        <v>353</v>
      </c>
      <c r="C55" s="48" t="s">
        <v>14</v>
      </c>
      <c r="D55" s="59" t="s">
        <v>355</v>
      </c>
      <c r="E55" s="47" t="s">
        <v>331</v>
      </c>
      <c r="F55" s="153">
        <v>12000</v>
      </c>
      <c r="G55" s="46" t="s">
        <v>48</v>
      </c>
      <c r="H55" s="85"/>
      <c r="I55" s="44"/>
      <c r="J55" s="44"/>
      <c r="K55" s="44"/>
      <c r="L55" s="47"/>
      <c r="M55" s="86"/>
      <c r="N55" s="57" t="s">
        <v>563</v>
      </c>
      <c r="O55" s="57"/>
    </row>
    <row r="56" spans="1:15" x14ac:dyDescent="0.2">
      <c r="A56" s="82"/>
      <c r="B56" s="44" t="s">
        <v>354</v>
      </c>
      <c r="C56" s="45"/>
      <c r="D56" s="133">
        <v>38516</v>
      </c>
      <c r="E56" s="47"/>
      <c r="F56" s="153"/>
      <c r="G56" s="46"/>
      <c r="H56" s="85"/>
      <c r="I56" s="44"/>
      <c r="J56" s="44"/>
      <c r="K56" s="44"/>
      <c r="L56" s="47"/>
      <c r="M56" s="86"/>
      <c r="N56" s="57"/>
      <c r="O56" s="57"/>
    </row>
    <row r="57" spans="1:15" x14ac:dyDescent="0.2">
      <c r="A57" s="82"/>
      <c r="B57" s="44"/>
      <c r="C57" s="45"/>
      <c r="D57" s="59"/>
      <c r="E57" s="47"/>
      <c r="F57" s="153"/>
      <c r="G57" s="46"/>
      <c r="H57" s="85"/>
      <c r="I57" s="44"/>
      <c r="J57" s="44"/>
      <c r="K57" s="44"/>
      <c r="L57" s="47"/>
      <c r="M57" s="86"/>
      <c r="N57" s="57"/>
      <c r="O57" s="57"/>
    </row>
    <row r="58" spans="1:15" x14ac:dyDescent="0.2">
      <c r="A58" s="82">
        <v>4</v>
      </c>
      <c r="B58" s="44" t="s">
        <v>82</v>
      </c>
      <c r="C58" s="48" t="s">
        <v>14</v>
      </c>
      <c r="D58" s="59" t="s">
        <v>52</v>
      </c>
      <c r="E58" s="47" t="s">
        <v>47</v>
      </c>
      <c r="F58" s="153">
        <v>30000</v>
      </c>
      <c r="G58" s="46" t="s">
        <v>48</v>
      </c>
      <c r="H58" s="85">
        <v>3942981576</v>
      </c>
      <c r="I58" s="44">
        <v>389</v>
      </c>
      <c r="J58" s="44">
        <v>0</v>
      </c>
      <c r="K58" s="44">
        <f>I58+J58</f>
        <v>389</v>
      </c>
      <c r="L58" s="47" t="s">
        <v>49</v>
      </c>
      <c r="M58" s="86"/>
      <c r="N58" s="57" t="s">
        <v>563</v>
      </c>
      <c r="O58" s="57"/>
    </row>
    <row r="59" spans="1:15" x14ac:dyDescent="0.2">
      <c r="A59" s="82"/>
      <c r="B59" s="44" t="s">
        <v>290</v>
      </c>
      <c r="C59" s="45"/>
      <c r="D59" s="133">
        <v>32720</v>
      </c>
      <c r="E59" s="47"/>
      <c r="F59" s="153"/>
      <c r="G59" s="46"/>
      <c r="H59" s="85"/>
      <c r="I59" s="44"/>
      <c r="J59" s="44"/>
      <c r="K59" s="44"/>
      <c r="L59" s="47"/>
      <c r="M59" s="86"/>
      <c r="N59" s="57"/>
      <c r="O59" s="57"/>
    </row>
    <row r="60" spans="1:15" x14ac:dyDescent="0.2">
      <c r="A60" s="82"/>
      <c r="B60" s="44"/>
      <c r="C60" s="45"/>
      <c r="D60" s="59"/>
      <c r="E60" s="47"/>
      <c r="F60" s="153"/>
      <c r="G60" s="46"/>
      <c r="H60" s="85"/>
      <c r="I60" s="44"/>
      <c r="J60" s="44"/>
      <c r="K60" s="44"/>
      <c r="L60" s="47"/>
      <c r="M60" s="86"/>
      <c r="N60" s="57"/>
      <c r="O60" s="57"/>
    </row>
    <row r="61" spans="1:15" x14ac:dyDescent="0.2">
      <c r="A61" s="82">
        <v>5</v>
      </c>
      <c r="B61" s="44" t="s">
        <v>89</v>
      </c>
      <c r="C61" s="48" t="s">
        <v>14</v>
      </c>
      <c r="D61" s="59" t="s">
        <v>330</v>
      </c>
      <c r="E61" s="47" t="s">
        <v>331</v>
      </c>
      <c r="F61" s="153">
        <v>24000</v>
      </c>
      <c r="G61" s="46" t="s">
        <v>48</v>
      </c>
      <c r="H61" s="85">
        <v>1197500000</v>
      </c>
      <c r="I61" s="44">
        <v>280</v>
      </c>
      <c r="J61" s="44">
        <v>0</v>
      </c>
      <c r="K61" s="44">
        <f>I61+J61</f>
        <v>280</v>
      </c>
      <c r="L61" s="47" t="s">
        <v>49</v>
      </c>
      <c r="M61" s="86"/>
      <c r="N61" s="57" t="s">
        <v>563</v>
      </c>
      <c r="O61" s="57"/>
    </row>
    <row r="62" spans="1:15" x14ac:dyDescent="0.2">
      <c r="A62" s="82"/>
      <c r="B62" s="44" t="s">
        <v>329</v>
      </c>
      <c r="C62" s="45"/>
      <c r="D62" s="133">
        <v>38909</v>
      </c>
      <c r="E62" s="47"/>
      <c r="F62" s="153"/>
      <c r="G62" s="46"/>
      <c r="H62" s="85"/>
      <c r="I62" s="44"/>
      <c r="J62" s="44"/>
      <c r="K62" s="44"/>
      <c r="L62" s="47"/>
      <c r="M62" s="86"/>
      <c r="N62" s="57"/>
      <c r="O62" s="57"/>
    </row>
    <row r="63" spans="1:15" x14ac:dyDescent="0.2">
      <c r="A63" s="82"/>
      <c r="B63" s="44" t="s">
        <v>332</v>
      </c>
      <c r="C63" s="45"/>
      <c r="D63" s="59"/>
      <c r="E63" s="47"/>
      <c r="F63" s="153"/>
      <c r="G63" s="46"/>
      <c r="H63" s="85"/>
      <c r="I63" s="44"/>
      <c r="J63" s="44"/>
      <c r="K63" s="44"/>
      <c r="L63" s="47"/>
      <c r="M63" s="86"/>
      <c r="N63" s="57"/>
      <c r="O63" s="57"/>
    </row>
    <row r="64" spans="1:15" x14ac:dyDescent="0.2">
      <c r="A64" s="82"/>
      <c r="B64" s="44"/>
      <c r="C64" s="45"/>
      <c r="D64" s="59"/>
      <c r="E64" s="47"/>
      <c r="F64" s="153"/>
      <c r="G64" s="46"/>
      <c r="H64" s="85"/>
      <c r="I64" s="44"/>
      <c r="J64" s="44"/>
      <c r="K64" s="44"/>
      <c r="L64" s="47"/>
      <c r="M64" s="86"/>
      <c r="N64" s="57"/>
      <c r="O64" s="57"/>
    </row>
    <row r="65" spans="1:15" x14ac:dyDescent="0.2">
      <c r="A65" s="82">
        <v>6</v>
      </c>
      <c r="B65" s="44" t="s">
        <v>343</v>
      </c>
      <c r="C65" s="48" t="s">
        <v>14</v>
      </c>
      <c r="D65" s="59" t="s">
        <v>346</v>
      </c>
      <c r="E65" s="47" t="s">
        <v>331</v>
      </c>
      <c r="F65" s="153">
        <v>1800</v>
      </c>
      <c r="G65" s="46" t="s">
        <v>48</v>
      </c>
      <c r="H65" s="85">
        <v>50000000</v>
      </c>
      <c r="I65" s="44">
        <v>8</v>
      </c>
      <c r="J65" s="44">
        <v>0</v>
      </c>
      <c r="K65" s="44">
        <f>I65+J65</f>
        <v>8</v>
      </c>
      <c r="L65" s="47"/>
      <c r="M65" s="86"/>
      <c r="N65" s="57" t="s">
        <v>565</v>
      </c>
      <c r="O65" s="57"/>
    </row>
    <row r="66" spans="1:15" x14ac:dyDescent="0.2">
      <c r="A66" s="82"/>
      <c r="B66" s="44" t="s">
        <v>344</v>
      </c>
      <c r="C66" s="45"/>
      <c r="D66" s="133">
        <v>39785</v>
      </c>
      <c r="E66" s="47"/>
      <c r="F66" s="153"/>
      <c r="G66" s="46"/>
      <c r="H66" s="85"/>
      <c r="I66" s="44"/>
      <c r="J66" s="44"/>
      <c r="K66" s="44"/>
      <c r="L66" s="47"/>
      <c r="M66" s="86"/>
      <c r="N66" s="57"/>
      <c r="O66" s="57"/>
    </row>
    <row r="67" spans="1:15" x14ac:dyDescent="0.2">
      <c r="A67" s="82"/>
      <c r="B67" s="44" t="s">
        <v>345</v>
      </c>
      <c r="C67" s="45"/>
      <c r="D67" s="59"/>
      <c r="E67" s="47"/>
      <c r="F67" s="153"/>
      <c r="G67" s="46"/>
      <c r="H67" s="85"/>
      <c r="I67" s="44"/>
      <c r="J67" s="44"/>
      <c r="K67" s="44"/>
      <c r="L67" s="47"/>
      <c r="M67" s="86"/>
      <c r="N67" s="57"/>
      <c r="O67" s="57"/>
    </row>
    <row r="68" spans="1:15" x14ac:dyDescent="0.2">
      <c r="A68" s="82"/>
      <c r="B68" s="44"/>
      <c r="C68" s="45"/>
      <c r="D68" s="59"/>
      <c r="E68" s="47"/>
      <c r="F68" s="153"/>
      <c r="G68" s="46"/>
      <c r="H68" s="85"/>
      <c r="I68" s="44"/>
      <c r="J68" s="44"/>
      <c r="K68" s="44"/>
      <c r="L68" s="47"/>
      <c r="M68" s="86"/>
      <c r="N68" s="57"/>
      <c r="O68" s="57"/>
    </row>
    <row r="69" spans="1:15" x14ac:dyDescent="0.2">
      <c r="A69" s="82">
        <v>7</v>
      </c>
      <c r="B69" s="44" t="s">
        <v>53</v>
      </c>
      <c r="C69" s="48" t="s">
        <v>14</v>
      </c>
      <c r="D69" s="59" t="s">
        <v>335</v>
      </c>
      <c r="E69" s="47" t="s">
        <v>331</v>
      </c>
      <c r="F69" s="153">
        <v>74000</v>
      </c>
      <c r="G69" s="46" t="s">
        <v>48</v>
      </c>
      <c r="H69" s="85">
        <v>15535425400</v>
      </c>
      <c r="I69" s="144">
        <v>1174</v>
      </c>
      <c r="J69" s="44">
        <v>5</v>
      </c>
      <c r="K69" s="44">
        <f>I69+J69</f>
        <v>1179</v>
      </c>
      <c r="L69" s="47" t="s">
        <v>54</v>
      </c>
      <c r="M69" s="86"/>
      <c r="N69" s="57" t="s">
        <v>563</v>
      </c>
      <c r="O69" s="57"/>
    </row>
    <row r="70" spans="1:15" x14ac:dyDescent="0.2">
      <c r="A70" s="82"/>
      <c r="B70" s="44" t="s">
        <v>333</v>
      </c>
      <c r="C70" s="45"/>
      <c r="D70" s="133">
        <v>38971</v>
      </c>
      <c r="E70" s="47"/>
      <c r="F70" s="153"/>
      <c r="G70" s="46"/>
      <c r="H70" s="85"/>
      <c r="I70" s="44"/>
      <c r="J70" s="44"/>
      <c r="K70" s="44"/>
      <c r="L70" s="47"/>
      <c r="M70" s="86"/>
      <c r="N70" s="57"/>
      <c r="O70" s="57"/>
    </row>
    <row r="71" spans="1:15" x14ac:dyDescent="0.2">
      <c r="A71" s="82"/>
      <c r="B71" s="44" t="s">
        <v>334</v>
      </c>
      <c r="C71" s="45"/>
      <c r="D71" s="59"/>
      <c r="E71" s="47"/>
      <c r="F71" s="153"/>
      <c r="G71" s="46"/>
      <c r="H71" s="85"/>
      <c r="I71" s="44"/>
      <c r="J71" s="44"/>
      <c r="K71" s="44"/>
      <c r="L71" s="47"/>
      <c r="M71" s="86"/>
      <c r="N71" s="57"/>
      <c r="O71" s="57"/>
    </row>
    <row r="72" spans="1:15" x14ac:dyDescent="0.2">
      <c r="A72" s="82"/>
      <c r="B72" s="44"/>
      <c r="C72" s="45"/>
      <c r="D72" s="59"/>
      <c r="E72" s="47"/>
      <c r="F72" s="153"/>
      <c r="G72" s="46"/>
      <c r="H72" s="85"/>
      <c r="I72" s="44"/>
      <c r="J72" s="44"/>
      <c r="K72" s="44"/>
      <c r="L72" s="47"/>
      <c r="M72" s="86"/>
      <c r="N72" s="57"/>
      <c r="O72" s="57"/>
    </row>
    <row r="73" spans="1:15" x14ac:dyDescent="0.2">
      <c r="A73" s="82">
        <v>8</v>
      </c>
      <c r="B73" s="44" t="s">
        <v>55</v>
      </c>
      <c r="C73" s="48" t="s">
        <v>14</v>
      </c>
      <c r="D73" s="59" t="s">
        <v>56</v>
      </c>
      <c r="E73" s="47" t="s">
        <v>47</v>
      </c>
      <c r="F73" s="153">
        <v>7500</v>
      </c>
      <c r="G73" s="46" t="s">
        <v>48</v>
      </c>
      <c r="H73" s="85">
        <v>293300000</v>
      </c>
      <c r="I73" s="44">
        <v>45</v>
      </c>
      <c r="J73" s="44">
        <v>0</v>
      </c>
      <c r="K73" s="44">
        <f>I73+J73</f>
        <v>45</v>
      </c>
      <c r="L73" s="47" t="s">
        <v>49</v>
      </c>
      <c r="M73" s="86"/>
      <c r="N73" s="57" t="s">
        <v>563</v>
      </c>
      <c r="O73" s="57"/>
    </row>
    <row r="74" spans="1:15" x14ac:dyDescent="0.2">
      <c r="A74" s="82"/>
      <c r="B74" s="44" t="s">
        <v>291</v>
      </c>
      <c r="C74" s="45"/>
      <c r="D74" s="133">
        <v>33897</v>
      </c>
      <c r="E74" s="47"/>
      <c r="F74" s="153"/>
      <c r="G74" s="46"/>
      <c r="H74" s="85"/>
      <c r="I74" s="44"/>
      <c r="J74" s="44"/>
      <c r="K74" s="44"/>
      <c r="L74" s="47"/>
      <c r="M74" s="86"/>
      <c r="N74" s="57"/>
      <c r="O74" s="57"/>
    </row>
    <row r="75" spans="1:15" x14ac:dyDescent="0.2">
      <c r="A75" s="82"/>
      <c r="B75" s="44" t="s">
        <v>291</v>
      </c>
      <c r="C75" s="45"/>
      <c r="D75" s="59"/>
      <c r="E75" s="47"/>
      <c r="F75" s="153"/>
      <c r="G75" s="46"/>
      <c r="H75" s="85"/>
      <c r="I75" s="44"/>
      <c r="J75" s="44"/>
      <c r="K75" s="44"/>
      <c r="L75" s="47"/>
      <c r="M75" s="86"/>
      <c r="N75" s="57"/>
      <c r="O75" s="57"/>
    </row>
    <row r="76" spans="1:15" x14ac:dyDescent="0.2">
      <c r="A76" s="82"/>
      <c r="B76" s="44"/>
      <c r="C76" s="45"/>
      <c r="D76" s="59"/>
      <c r="E76" s="47"/>
      <c r="F76" s="153"/>
      <c r="G76" s="46"/>
      <c r="H76" s="85"/>
      <c r="I76" s="44"/>
      <c r="J76" s="44"/>
      <c r="K76" s="44"/>
      <c r="L76" s="47"/>
      <c r="M76" s="86"/>
      <c r="N76" s="57"/>
      <c r="O76" s="57"/>
    </row>
    <row r="77" spans="1:15" x14ac:dyDescent="0.2">
      <c r="A77" s="82">
        <v>9</v>
      </c>
      <c r="B77" s="44" t="s">
        <v>57</v>
      </c>
      <c r="C77" s="48" t="s">
        <v>14</v>
      </c>
      <c r="D77" s="59" t="s">
        <v>338</v>
      </c>
      <c r="E77" s="47" t="s">
        <v>331</v>
      </c>
      <c r="F77" s="153">
        <v>36000</v>
      </c>
      <c r="G77" s="46" t="s">
        <v>48</v>
      </c>
      <c r="H77" s="85">
        <v>7832488551</v>
      </c>
      <c r="I77" s="44">
        <v>851</v>
      </c>
      <c r="J77" s="44">
        <v>6</v>
      </c>
      <c r="K77" s="44">
        <f>I77+J77</f>
        <v>857</v>
      </c>
      <c r="L77" s="47" t="s">
        <v>54</v>
      </c>
      <c r="M77" s="86"/>
      <c r="N77" s="57" t="s">
        <v>563</v>
      </c>
      <c r="O77" s="57"/>
    </row>
    <row r="78" spans="1:15" x14ac:dyDescent="0.2">
      <c r="A78" s="82"/>
      <c r="B78" s="44" t="s">
        <v>336</v>
      </c>
      <c r="C78" s="45"/>
      <c r="D78" s="133">
        <v>38925</v>
      </c>
      <c r="E78" s="47"/>
      <c r="F78" s="153"/>
      <c r="G78" s="46"/>
      <c r="H78" s="85"/>
      <c r="I78" s="44"/>
      <c r="J78" s="44"/>
      <c r="K78" s="44"/>
      <c r="L78" s="47"/>
      <c r="M78" s="86"/>
      <c r="N78" s="57"/>
      <c r="O78" s="57"/>
    </row>
    <row r="79" spans="1:15" x14ac:dyDescent="0.2">
      <c r="A79" s="82"/>
      <c r="B79" s="44" t="s">
        <v>337</v>
      </c>
      <c r="C79" s="45"/>
      <c r="D79" s="59"/>
      <c r="E79" s="47"/>
      <c r="F79" s="153"/>
      <c r="G79" s="46"/>
      <c r="H79" s="85"/>
      <c r="I79" s="44"/>
      <c r="J79" s="44"/>
      <c r="K79" s="44"/>
      <c r="L79" s="47"/>
      <c r="M79" s="86"/>
      <c r="N79" s="57"/>
      <c r="O79" s="57"/>
    </row>
    <row r="80" spans="1:15" x14ac:dyDescent="0.2">
      <c r="A80" s="82"/>
      <c r="B80" s="44"/>
      <c r="C80" s="45"/>
      <c r="D80" s="59"/>
      <c r="E80" s="47"/>
      <c r="F80" s="153"/>
      <c r="G80" s="46"/>
      <c r="H80" s="85"/>
      <c r="I80" s="44"/>
      <c r="J80" s="44"/>
      <c r="K80" s="44"/>
      <c r="L80" s="47"/>
      <c r="M80" s="86"/>
      <c r="N80" s="57"/>
      <c r="O80" s="57"/>
    </row>
    <row r="81" spans="1:15" x14ac:dyDescent="0.2">
      <c r="A81" s="82">
        <v>10</v>
      </c>
      <c r="B81" s="44" t="s">
        <v>347</v>
      </c>
      <c r="C81" s="154" t="s">
        <v>14</v>
      </c>
      <c r="D81" s="59" t="s">
        <v>351</v>
      </c>
      <c r="E81" s="47" t="s">
        <v>352</v>
      </c>
      <c r="F81" s="153">
        <v>1500</v>
      </c>
      <c r="G81" s="46" t="s">
        <v>48</v>
      </c>
      <c r="H81" s="85"/>
      <c r="I81" s="44"/>
      <c r="J81" s="44"/>
      <c r="K81" s="44">
        <f>I81+J81</f>
        <v>0</v>
      </c>
      <c r="L81" s="47"/>
      <c r="M81" s="86"/>
      <c r="N81" s="57" t="s">
        <v>563</v>
      </c>
      <c r="O81" s="57"/>
    </row>
    <row r="82" spans="1:15" x14ac:dyDescent="0.2">
      <c r="A82" s="82"/>
      <c r="B82" s="44" t="s">
        <v>348</v>
      </c>
      <c r="C82" s="45"/>
      <c r="D82" s="133">
        <v>39813</v>
      </c>
      <c r="E82" s="47" t="s">
        <v>331</v>
      </c>
      <c r="F82" s="153">
        <v>500</v>
      </c>
      <c r="G82" s="46" t="s">
        <v>48</v>
      </c>
      <c r="H82" s="85"/>
      <c r="I82" s="44"/>
      <c r="J82" s="44"/>
      <c r="K82" s="44"/>
      <c r="L82" s="47"/>
      <c r="M82" s="86"/>
      <c r="N82" s="57"/>
      <c r="O82" s="57"/>
    </row>
    <row r="83" spans="1:15" x14ac:dyDescent="0.2">
      <c r="A83" s="82"/>
      <c r="B83" s="44" t="s">
        <v>349</v>
      </c>
      <c r="C83" s="45"/>
      <c r="D83" s="59"/>
      <c r="E83" s="47"/>
      <c r="F83" s="153"/>
      <c r="G83" s="46"/>
      <c r="H83" s="85"/>
      <c r="I83" s="44"/>
      <c r="J83" s="44"/>
      <c r="K83" s="44"/>
      <c r="L83" s="47"/>
      <c r="M83" s="86"/>
      <c r="N83" s="57"/>
      <c r="O83" s="57"/>
    </row>
    <row r="84" spans="1:15" x14ac:dyDescent="0.2">
      <c r="A84" s="82"/>
      <c r="B84" s="44" t="s">
        <v>350</v>
      </c>
      <c r="C84" s="45"/>
      <c r="D84" s="59"/>
      <c r="E84" s="47"/>
      <c r="F84" s="153"/>
      <c r="G84" s="46"/>
      <c r="H84" s="85"/>
      <c r="I84" s="44"/>
      <c r="J84" s="44"/>
      <c r="K84" s="44"/>
      <c r="L84" s="47"/>
      <c r="M84" s="86"/>
      <c r="N84" s="57"/>
      <c r="O84" s="57"/>
    </row>
    <row r="85" spans="1:15" x14ac:dyDescent="0.2">
      <c r="A85" s="82"/>
      <c r="B85" s="44" t="s">
        <v>304</v>
      </c>
      <c r="C85" s="45"/>
      <c r="D85" s="59"/>
      <c r="E85" s="47"/>
      <c r="F85" s="153"/>
      <c r="G85" s="46"/>
      <c r="H85" s="85"/>
      <c r="I85" s="44"/>
      <c r="J85" s="44"/>
      <c r="K85" s="44"/>
      <c r="L85" s="47"/>
      <c r="M85" s="86"/>
      <c r="N85" s="57"/>
      <c r="O85" s="57"/>
    </row>
    <row r="86" spans="1:15" x14ac:dyDescent="0.2">
      <c r="A86" s="82"/>
      <c r="B86" s="44"/>
      <c r="C86" s="45"/>
      <c r="D86" s="59"/>
      <c r="E86" s="47"/>
      <c r="F86" s="153"/>
      <c r="G86" s="46"/>
      <c r="H86" s="85"/>
      <c r="I86" s="44"/>
      <c r="J86" s="44"/>
      <c r="K86" s="44"/>
      <c r="L86" s="47"/>
      <c r="M86" s="86"/>
      <c r="N86" s="57"/>
      <c r="O86" s="57"/>
    </row>
    <row r="87" spans="1:15" x14ac:dyDescent="0.2">
      <c r="A87" s="82">
        <v>11</v>
      </c>
      <c r="B87" s="44" t="s">
        <v>85</v>
      </c>
      <c r="C87" s="48" t="s">
        <v>14</v>
      </c>
      <c r="D87" s="59" t="s">
        <v>406</v>
      </c>
      <c r="E87" s="47" t="s">
        <v>331</v>
      </c>
      <c r="F87" s="50">
        <v>6000</v>
      </c>
      <c r="G87" s="46" t="s">
        <v>48</v>
      </c>
      <c r="H87" s="51">
        <v>1500000000</v>
      </c>
      <c r="I87" s="44">
        <v>35</v>
      </c>
      <c r="J87" s="44">
        <v>0</v>
      </c>
      <c r="K87" s="44">
        <f>I87+J87</f>
        <v>35</v>
      </c>
      <c r="L87" s="47" t="s">
        <v>49</v>
      </c>
      <c r="M87" s="86"/>
      <c r="N87" s="57" t="s">
        <v>563</v>
      </c>
      <c r="O87" s="57"/>
    </row>
    <row r="88" spans="1:15" x14ac:dyDescent="0.2">
      <c r="A88" s="82"/>
      <c r="B88" s="44" t="s">
        <v>404</v>
      </c>
      <c r="C88" s="62"/>
      <c r="D88" s="155">
        <v>39813</v>
      </c>
      <c r="E88" s="47"/>
      <c r="F88" s="50"/>
      <c r="G88" s="46"/>
      <c r="H88" s="51"/>
      <c r="I88" s="44"/>
      <c r="J88" s="44"/>
      <c r="K88" s="44"/>
      <c r="L88" s="47"/>
      <c r="M88" s="86"/>
      <c r="N88" s="57"/>
      <c r="O88" s="57"/>
    </row>
    <row r="89" spans="1:15" x14ac:dyDescent="0.2">
      <c r="A89" s="82"/>
      <c r="B89" s="44" t="s">
        <v>405</v>
      </c>
      <c r="C89" s="62"/>
      <c r="D89" s="46"/>
      <c r="E89" s="47"/>
      <c r="F89" s="50"/>
      <c r="G89" s="46"/>
      <c r="H89" s="51"/>
      <c r="I89" s="44"/>
      <c r="J89" s="44"/>
      <c r="K89" s="44"/>
      <c r="L89" s="47"/>
      <c r="M89" s="86"/>
      <c r="N89" s="57"/>
      <c r="O89" s="57"/>
    </row>
    <row r="90" spans="1:15" x14ac:dyDescent="0.2">
      <c r="A90" s="82"/>
      <c r="B90" s="44"/>
      <c r="C90" s="45"/>
      <c r="D90" s="59"/>
      <c r="E90" s="47"/>
      <c r="F90" s="153"/>
      <c r="G90" s="46"/>
      <c r="H90" s="85"/>
      <c r="I90" s="44"/>
      <c r="J90" s="44"/>
      <c r="K90" s="44"/>
      <c r="L90" s="47"/>
      <c r="M90" s="86"/>
      <c r="N90" s="57"/>
      <c r="O90" s="57"/>
    </row>
    <row r="91" spans="1:15" ht="15.75" thickBot="1" x14ac:dyDescent="0.3">
      <c r="A91" s="156"/>
      <c r="B91" s="378" t="s">
        <v>7</v>
      </c>
      <c r="C91" s="379"/>
      <c r="D91" s="380"/>
      <c r="E91" s="88"/>
      <c r="F91" s="91">
        <f>SUM(F45:F90)</f>
        <v>282300</v>
      </c>
      <c r="G91" s="90" t="s">
        <v>48</v>
      </c>
      <c r="H91" s="92">
        <f>SUM(H45:H90)</f>
        <v>48952005527</v>
      </c>
      <c r="I91" s="92">
        <f>SUM(I45:I90)</f>
        <v>3024</v>
      </c>
      <c r="J91" s="92">
        <f>SUM(J45:J90)</f>
        <v>11</v>
      </c>
      <c r="K91" s="92">
        <f>SUM(K45:K90)</f>
        <v>3035</v>
      </c>
      <c r="L91" s="88"/>
      <c r="M91" s="88"/>
      <c r="N91" s="57"/>
      <c r="O91" s="57"/>
    </row>
    <row r="92" spans="1:15" ht="15" thickTop="1" x14ac:dyDescent="0.2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</row>
    <row r="93" spans="1:15" ht="15" x14ac:dyDescent="0.2">
      <c r="A93" s="332" t="s">
        <v>410</v>
      </c>
      <c r="B93" s="332"/>
      <c r="C93" s="332"/>
      <c r="D93" s="332"/>
      <c r="E93" s="332"/>
      <c r="F93" s="332"/>
      <c r="G93" s="332"/>
      <c r="H93" s="332"/>
      <c r="I93" s="332"/>
      <c r="J93" s="332"/>
      <c r="K93" s="332"/>
      <c r="L93" s="332"/>
      <c r="M93" s="332"/>
      <c r="N93" s="57"/>
      <c r="O93" s="57"/>
    </row>
    <row r="94" spans="1:15" x14ac:dyDescent="0.2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57"/>
      <c r="O94" s="57"/>
    </row>
    <row r="95" spans="1:15" x14ac:dyDescent="0.2">
      <c r="A95" s="352" t="s">
        <v>68</v>
      </c>
      <c r="B95" s="37" t="s">
        <v>33</v>
      </c>
      <c r="C95" s="349" t="s">
        <v>69</v>
      </c>
      <c r="D95" s="350"/>
      <c r="E95" s="37" t="s">
        <v>70</v>
      </c>
      <c r="F95" s="349" t="s">
        <v>71</v>
      </c>
      <c r="G95" s="350"/>
      <c r="H95" s="38" t="s">
        <v>72</v>
      </c>
      <c r="I95" s="319" t="s">
        <v>36</v>
      </c>
      <c r="J95" s="351"/>
      <c r="K95" s="320"/>
      <c r="L95" s="352" t="s">
        <v>8</v>
      </c>
      <c r="M95" s="352" t="s">
        <v>73</v>
      </c>
      <c r="N95" s="57"/>
      <c r="O95" s="57"/>
    </row>
    <row r="96" spans="1:15" x14ac:dyDescent="0.2">
      <c r="A96" s="353"/>
      <c r="B96" s="39" t="s">
        <v>441</v>
      </c>
      <c r="C96" s="354" t="s">
        <v>75</v>
      </c>
      <c r="D96" s="355"/>
      <c r="E96" s="39" t="s">
        <v>10</v>
      </c>
      <c r="F96" s="354" t="s">
        <v>76</v>
      </c>
      <c r="G96" s="355"/>
      <c r="H96" s="40" t="s">
        <v>77</v>
      </c>
      <c r="I96" s="232" t="s">
        <v>42</v>
      </c>
      <c r="J96" s="42" t="s">
        <v>43</v>
      </c>
      <c r="K96" s="233" t="s">
        <v>44</v>
      </c>
      <c r="L96" s="353"/>
      <c r="M96" s="353"/>
      <c r="N96" s="57"/>
      <c r="O96" s="57"/>
    </row>
    <row r="97" spans="1:15" x14ac:dyDescent="0.2">
      <c r="A97" s="42">
        <v>1</v>
      </c>
      <c r="B97" s="42">
        <v>2</v>
      </c>
      <c r="C97" s="319">
        <v>3</v>
      </c>
      <c r="D97" s="320"/>
      <c r="E97" s="42">
        <v>4</v>
      </c>
      <c r="F97" s="319">
        <v>5</v>
      </c>
      <c r="G97" s="320"/>
      <c r="H97" s="42">
        <v>6</v>
      </c>
      <c r="I97" s="42">
        <v>7</v>
      </c>
      <c r="J97" s="42">
        <v>8</v>
      </c>
      <c r="K97" s="42">
        <v>9</v>
      </c>
      <c r="L97" s="42">
        <v>10</v>
      </c>
      <c r="M97" s="42">
        <v>11</v>
      </c>
      <c r="N97" s="57"/>
      <c r="O97" s="57"/>
    </row>
    <row r="98" spans="1:15" x14ac:dyDescent="0.2">
      <c r="A98" s="44"/>
      <c r="B98" s="44"/>
      <c r="C98" s="45"/>
      <c r="D98" s="46"/>
      <c r="E98" s="44"/>
      <c r="F98" s="45"/>
      <c r="G98" s="46"/>
      <c r="H98" s="44"/>
      <c r="I98" s="44"/>
      <c r="J98" s="44"/>
      <c r="K98" s="44"/>
      <c r="L98" s="44"/>
      <c r="M98" s="46"/>
      <c r="N98" s="57"/>
      <c r="O98" s="57"/>
    </row>
    <row r="99" spans="1:15" x14ac:dyDescent="0.2">
      <c r="A99" s="47">
        <v>1</v>
      </c>
      <c r="B99" s="44" t="s">
        <v>79</v>
      </c>
      <c r="C99" s="48" t="s">
        <v>14</v>
      </c>
      <c r="D99" s="49" t="s">
        <v>80</v>
      </c>
      <c r="E99" s="47" t="s">
        <v>78</v>
      </c>
      <c r="F99" s="50">
        <v>4000</v>
      </c>
      <c r="G99" s="46" t="s">
        <v>48</v>
      </c>
      <c r="H99" s="51">
        <v>1120021552</v>
      </c>
      <c r="I99" s="44">
        <v>94</v>
      </c>
      <c r="J99" s="44">
        <v>0</v>
      </c>
      <c r="K99" s="44">
        <f>I99+J99</f>
        <v>94</v>
      </c>
      <c r="L99" s="47" t="s">
        <v>49</v>
      </c>
      <c r="M99" s="46"/>
      <c r="N99" s="57" t="s">
        <v>563</v>
      </c>
      <c r="O99" s="57"/>
    </row>
    <row r="100" spans="1:15" x14ac:dyDescent="0.2">
      <c r="A100" s="47"/>
      <c r="B100" s="44" t="s">
        <v>294</v>
      </c>
      <c r="C100" s="62"/>
      <c r="D100" s="52" t="s">
        <v>81</v>
      </c>
      <c r="E100" s="47" t="s">
        <v>67</v>
      </c>
      <c r="F100" s="50"/>
      <c r="G100" s="46"/>
      <c r="H100" s="51"/>
      <c r="I100" s="44"/>
      <c r="J100" s="44"/>
      <c r="K100" s="44"/>
      <c r="L100" s="47"/>
      <c r="M100" s="46"/>
      <c r="N100" s="57"/>
      <c r="O100" s="57"/>
    </row>
    <row r="101" spans="1:15" x14ac:dyDescent="0.2">
      <c r="A101" s="47"/>
      <c r="B101" s="44"/>
      <c r="C101" s="62"/>
      <c r="D101" s="46"/>
      <c r="E101" s="47"/>
      <c r="F101" s="50"/>
      <c r="G101" s="46"/>
      <c r="H101" s="51"/>
      <c r="I101" s="44"/>
      <c r="J101" s="44"/>
      <c r="K101" s="44"/>
      <c r="L101" s="47"/>
      <c r="M101" s="46"/>
      <c r="N101" s="57"/>
      <c r="O101" s="57"/>
    </row>
    <row r="102" spans="1:15" x14ac:dyDescent="0.2">
      <c r="A102" s="47">
        <v>2</v>
      </c>
      <c r="B102" s="44" t="s">
        <v>82</v>
      </c>
      <c r="C102" s="48" t="s">
        <v>14</v>
      </c>
      <c r="D102" s="49" t="s">
        <v>83</v>
      </c>
      <c r="E102" s="47" t="s">
        <v>78</v>
      </c>
      <c r="F102" s="50">
        <v>12000</v>
      </c>
      <c r="G102" s="46" t="s">
        <v>48</v>
      </c>
      <c r="H102" s="51">
        <v>1745000000</v>
      </c>
      <c r="I102" s="44">
        <v>425</v>
      </c>
      <c r="J102" s="44">
        <v>5</v>
      </c>
      <c r="K102" s="44">
        <f>I102+J102</f>
        <v>430</v>
      </c>
      <c r="L102" s="47" t="s">
        <v>54</v>
      </c>
      <c r="M102" s="46"/>
      <c r="N102" s="57" t="s">
        <v>563</v>
      </c>
      <c r="O102" s="57"/>
    </row>
    <row r="103" spans="1:15" x14ac:dyDescent="0.2">
      <c r="A103" s="47"/>
      <c r="B103" s="44" t="s">
        <v>295</v>
      </c>
      <c r="C103" s="62"/>
      <c r="D103" s="52" t="s">
        <v>84</v>
      </c>
      <c r="E103" s="47" t="s">
        <v>67</v>
      </c>
      <c r="F103" s="50"/>
      <c r="G103" s="46"/>
      <c r="H103" s="51"/>
      <c r="I103" s="44"/>
      <c r="J103" s="44"/>
      <c r="K103" s="44"/>
      <c r="L103" s="47"/>
      <c r="M103" s="46"/>
      <c r="N103" s="57"/>
      <c r="O103" s="57"/>
    </row>
    <row r="104" spans="1:15" x14ac:dyDescent="0.2">
      <c r="A104" s="47"/>
      <c r="B104" s="44"/>
      <c r="C104" s="62"/>
      <c r="D104" s="46"/>
      <c r="E104" s="47"/>
      <c r="F104" s="50"/>
      <c r="G104" s="46"/>
      <c r="H104" s="51"/>
      <c r="I104" s="44"/>
      <c r="J104" s="44"/>
      <c r="K104" s="44"/>
      <c r="L104" s="47"/>
      <c r="M104" s="46"/>
      <c r="N104" s="57"/>
      <c r="O104" s="57"/>
    </row>
    <row r="105" spans="1:15" x14ac:dyDescent="0.2">
      <c r="A105" s="47">
        <v>3</v>
      </c>
      <c r="B105" s="44" t="s">
        <v>89</v>
      </c>
      <c r="C105" s="48" t="s">
        <v>14</v>
      </c>
      <c r="D105" s="49" t="s">
        <v>90</v>
      </c>
      <c r="E105" s="47" t="s">
        <v>67</v>
      </c>
      <c r="F105" s="50">
        <v>13000</v>
      </c>
      <c r="G105" s="46" t="s">
        <v>48</v>
      </c>
      <c r="H105" s="51">
        <v>4255215918</v>
      </c>
      <c r="I105" s="44">
        <v>953</v>
      </c>
      <c r="J105" s="44">
        <v>0</v>
      </c>
      <c r="K105" s="44">
        <f>I105+J105</f>
        <v>953</v>
      </c>
      <c r="L105" s="47" t="s">
        <v>49</v>
      </c>
      <c r="M105" s="46"/>
      <c r="N105" s="57" t="s">
        <v>563</v>
      </c>
      <c r="O105" s="57"/>
    </row>
    <row r="106" spans="1:15" x14ac:dyDescent="0.2">
      <c r="A106" s="47"/>
      <c r="B106" s="44" t="s">
        <v>296</v>
      </c>
      <c r="C106" s="62"/>
      <c r="D106" s="52" t="s">
        <v>91</v>
      </c>
      <c r="E106" s="47" t="s">
        <v>88</v>
      </c>
      <c r="F106" s="50">
        <v>30000</v>
      </c>
      <c r="G106" s="46" t="s">
        <v>48</v>
      </c>
      <c r="H106" s="51"/>
      <c r="I106" s="44"/>
      <c r="J106" s="44"/>
      <c r="K106" s="44"/>
      <c r="L106" s="47"/>
      <c r="M106" s="46"/>
      <c r="N106" s="57"/>
      <c r="O106" s="57"/>
    </row>
    <row r="107" spans="1:15" x14ac:dyDescent="0.2">
      <c r="A107" s="47"/>
      <c r="B107" s="44"/>
      <c r="C107" s="62"/>
      <c r="D107" s="46"/>
      <c r="E107" s="47"/>
      <c r="F107" s="50"/>
      <c r="G107" s="46"/>
      <c r="H107" s="51"/>
      <c r="I107" s="44"/>
      <c r="J107" s="44"/>
      <c r="K107" s="44"/>
      <c r="L107" s="47"/>
      <c r="M107" s="46"/>
      <c r="N107" s="57"/>
      <c r="O107" s="57"/>
    </row>
    <row r="108" spans="1:15" x14ac:dyDescent="0.2">
      <c r="A108" s="47">
        <v>4</v>
      </c>
      <c r="B108" s="44" t="s">
        <v>53</v>
      </c>
      <c r="C108" s="48" t="s">
        <v>14</v>
      </c>
      <c r="D108" s="46" t="s">
        <v>94</v>
      </c>
      <c r="E108" s="241" t="s">
        <v>67</v>
      </c>
      <c r="F108" s="50">
        <v>8000</v>
      </c>
      <c r="G108" s="46" t="s">
        <v>48</v>
      </c>
      <c r="H108" s="51">
        <v>17974700000</v>
      </c>
      <c r="I108" s="44">
        <v>31</v>
      </c>
      <c r="J108" s="44">
        <v>0</v>
      </c>
      <c r="K108" s="44">
        <f>I108+J108</f>
        <v>31</v>
      </c>
      <c r="L108" s="47" t="s">
        <v>54</v>
      </c>
      <c r="M108" s="46"/>
      <c r="N108" s="57" t="s">
        <v>564</v>
      </c>
      <c r="O108" s="57"/>
    </row>
    <row r="109" spans="1:15" x14ac:dyDescent="0.2">
      <c r="A109" s="47"/>
      <c r="B109" s="44" t="s">
        <v>95</v>
      </c>
      <c r="C109" s="62"/>
      <c r="D109" s="52" t="s">
        <v>96</v>
      </c>
      <c r="E109" s="241" t="s">
        <v>411</v>
      </c>
      <c r="F109" s="50">
        <v>52000</v>
      </c>
      <c r="G109" s="46" t="s">
        <v>139</v>
      </c>
      <c r="H109" s="51">
        <v>1540928000</v>
      </c>
      <c r="I109" s="44">
        <v>100</v>
      </c>
      <c r="J109" s="44">
        <v>0</v>
      </c>
      <c r="K109" s="44">
        <f>I109+J109</f>
        <v>100</v>
      </c>
      <c r="L109" s="47"/>
      <c r="M109" s="46"/>
      <c r="N109" s="57"/>
      <c r="O109" s="57"/>
    </row>
    <row r="110" spans="1:15" x14ac:dyDescent="0.2">
      <c r="A110" s="47"/>
      <c r="B110" s="44" t="s">
        <v>97</v>
      </c>
      <c r="C110" s="62"/>
      <c r="D110" s="46"/>
      <c r="E110" s="47"/>
      <c r="F110" s="50"/>
      <c r="G110" s="46"/>
      <c r="H110" s="51"/>
      <c r="I110" s="44"/>
      <c r="J110" s="44"/>
      <c r="K110" s="44"/>
      <c r="L110" s="47"/>
      <c r="M110" s="46"/>
      <c r="N110" s="57"/>
      <c r="O110" s="57"/>
    </row>
    <row r="111" spans="1:15" x14ac:dyDescent="0.2">
      <c r="A111" s="47"/>
      <c r="B111" s="44"/>
      <c r="C111" s="62"/>
      <c r="D111" s="46"/>
      <c r="E111" s="47"/>
      <c r="F111" s="50"/>
      <c r="G111" s="46"/>
      <c r="H111" s="51"/>
      <c r="I111" s="44"/>
      <c r="J111" s="44"/>
      <c r="K111" s="44"/>
      <c r="L111" s="47"/>
      <c r="M111" s="46"/>
      <c r="N111" s="57"/>
      <c r="O111" s="57"/>
    </row>
    <row r="112" spans="1:15" x14ac:dyDescent="0.2">
      <c r="A112" s="47">
        <v>5</v>
      </c>
      <c r="B112" s="44" t="s">
        <v>98</v>
      </c>
      <c r="C112" s="48" t="s">
        <v>14</v>
      </c>
      <c r="D112" s="49" t="s">
        <v>99</v>
      </c>
      <c r="E112" s="47" t="s">
        <v>67</v>
      </c>
      <c r="F112" s="50">
        <v>7800</v>
      </c>
      <c r="G112" s="46" t="s">
        <v>48</v>
      </c>
      <c r="H112" s="51">
        <v>3212300000</v>
      </c>
      <c r="I112" s="44">
        <v>45</v>
      </c>
      <c r="J112" s="44">
        <v>0</v>
      </c>
      <c r="K112" s="44">
        <f>I112+J112</f>
        <v>45</v>
      </c>
      <c r="L112" s="47" t="s">
        <v>54</v>
      </c>
      <c r="M112" s="46"/>
      <c r="N112" s="57" t="s">
        <v>563</v>
      </c>
      <c r="O112" s="57"/>
    </row>
    <row r="113" spans="1:15" x14ac:dyDescent="0.2">
      <c r="A113" s="47"/>
      <c r="B113" s="44" t="s">
        <v>100</v>
      </c>
      <c r="C113" s="45"/>
      <c r="D113" s="52" t="s">
        <v>101</v>
      </c>
      <c r="E113" s="47" t="s">
        <v>86</v>
      </c>
      <c r="F113" s="50">
        <v>4800</v>
      </c>
      <c r="G113" s="46" t="s">
        <v>48</v>
      </c>
      <c r="H113" s="51"/>
      <c r="I113" s="44"/>
      <c r="J113" s="44"/>
      <c r="K113" s="44"/>
      <c r="L113" s="47"/>
      <c r="M113" s="46"/>
      <c r="N113" s="57"/>
      <c r="O113" s="57"/>
    </row>
    <row r="114" spans="1:15" x14ac:dyDescent="0.2">
      <c r="A114" s="47"/>
      <c r="B114" s="44" t="s">
        <v>297</v>
      </c>
      <c r="C114" s="45"/>
      <c r="D114" s="46"/>
      <c r="E114" s="47"/>
      <c r="F114" s="50"/>
      <c r="G114" s="46"/>
      <c r="H114" s="51"/>
      <c r="I114" s="44"/>
      <c r="J114" s="44"/>
      <c r="K114" s="44"/>
      <c r="L114" s="47"/>
      <c r="M114" s="46"/>
      <c r="N114" s="57"/>
      <c r="O114" s="57"/>
    </row>
    <row r="115" spans="1:15" x14ac:dyDescent="0.2">
      <c r="A115" s="47"/>
      <c r="B115" s="44"/>
      <c r="C115" s="45"/>
      <c r="D115" s="46"/>
      <c r="E115" s="47"/>
      <c r="F115" s="50"/>
      <c r="G115" s="46"/>
      <c r="H115" s="51"/>
      <c r="I115" s="44"/>
      <c r="J115" s="44"/>
      <c r="K115" s="44"/>
      <c r="L115" s="47"/>
      <c r="M115" s="46"/>
      <c r="N115" s="57"/>
      <c r="O115" s="57"/>
    </row>
    <row r="116" spans="1:15" x14ac:dyDescent="0.2">
      <c r="A116" s="47">
        <v>6</v>
      </c>
      <c r="B116" s="44" t="s">
        <v>102</v>
      </c>
      <c r="C116" s="48" t="s">
        <v>14</v>
      </c>
      <c r="D116" s="49" t="s">
        <v>103</v>
      </c>
      <c r="E116" s="47" t="s">
        <v>67</v>
      </c>
      <c r="F116" s="50">
        <v>14000</v>
      </c>
      <c r="G116" s="46" t="s">
        <v>48</v>
      </c>
      <c r="H116" s="51">
        <v>2712522000</v>
      </c>
      <c r="I116" s="44">
        <v>1360</v>
      </c>
      <c r="J116" s="44">
        <v>0</v>
      </c>
      <c r="K116" s="144">
        <f>I116+J116</f>
        <v>1360</v>
      </c>
      <c r="L116" s="47" t="s">
        <v>49</v>
      </c>
      <c r="M116" s="46"/>
      <c r="N116" s="57" t="s">
        <v>563</v>
      </c>
      <c r="O116" s="57"/>
    </row>
    <row r="117" spans="1:15" x14ac:dyDescent="0.2">
      <c r="A117" s="47"/>
      <c r="B117" s="44" t="s">
        <v>104</v>
      </c>
      <c r="C117" s="45"/>
      <c r="D117" s="52" t="s">
        <v>105</v>
      </c>
      <c r="E117" s="47" t="s">
        <v>86</v>
      </c>
      <c r="F117" s="50">
        <v>6000</v>
      </c>
      <c r="G117" s="46" t="s">
        <v>48</v>
      </c>
      <c r="H117" s="51"/>
      <c r="I117" s="44"/>
      <c r="J117" s="44"/>
      <c r="K117" s="44"/>
      <c r="L117" s="47"/>
      <c r="M117" s="46"/>
      <c r="N117" s="57"/>
      <c r="O117" s="57"/>
    </row>
    <row r="118" spans="1:15" x14ac:dyDescent="0.2">
      <c r="A118" s="47"/>
      <c r="B118" s="44" t="s">
        <v>298</v>
      </c>
      <c r="C118" s="45"/>
      <c r="D118" s="46"/>
      <c r="E118" s="75"/>
      <c r="F118" s="50"/>
      <c r="G118" s="46"/>
      <c r="H118" s="51"/>
      <c r="I118" s="44"/>
      <c r="J118" s="44"/>
      <c r="K118" s="44"/>
      <c r="L118" s="47"/>
      <c r="M118" s="46"/>
      <c r="N118" s="57"/>
      <c r="O118" s="57"/>
    </row>
    <row r="119" spans="1:15" x14ac:dyDescent="0.2">
      <c r="A119" s="47"/>
      <c r="B119" s="44"/>
      <c r="C119" s="45"/>
      <c r="D119" s="46"/>
      <c r="E119" s="47"/>
      <c r="F119" s="50"/>
      <c r="G119" s="46"/>
      <c r="H119" s="51"/>
      <c r="I119" s="44"/>
      <c r="J119" s="44"/>
      <c r="K119" s="44"/>
      <c r="L119" s="47"/>
      <c r="M119" s="46"/>
      <c r="N119" s="57"/>
      <c r="O119" s="57"/>
    </row>
    <row r="120" spans="1:15" x14ac:dyDescent="0.2">
      <c r="A120" s="47">
        <v>7</v>
      </c>
      <c r="B120" s="61" t="s">
        <v>156</v>
      </c>
      <c r="C120" s="48" t="s">
        <v>14</v>
      </c>
      <c r="D120" s="59" t="s">
        <v>356</v>
      </c>
      <c r="E120" s="47" t="s">
        <v>67</v>
      </c>
      <c r="F120" s="50">
        <v>7000</v>
      </c>
      <c r="G120" s="46" t="s">
        <v>48</v>
      </c>
      <c r="H120" s="51">
        <v>5450000000</v>
      </c>
      <c r="I120" s="44">
        <v>500</v>
      </c>
      <c r="J120" s="44">
        <v>0</v>
      </c>
      <c r="K120" s="44">
        <f>I120+J120</f>
        <v>500</v>
      </c>
      <c r="L120" s="47" t="s">
        <v>49</v>
      </c>
      <c r="M120" s="46"/>
      <c r="N120" s="57" t="s">
        <v>563</v>
      </c>
      <c r="O120" s="57"/>
    </row>
    <row r="121" spans="1:15" x14ac:dyDescent="0.2">
      <c r="A121" s="47"/>
      <c r="B121" s="61" t="s">
        <v>157</v>
      </c>
      <c r="C121" s="62"/>
      <c r="D121" s="49"/>
      <c r="E121" s="47" t="s">
        <v>357</v>
      </c>
      <c r="F121" s="50"/>
      <c r="G121" s="46"/>
      <c r="H121" s="51"/>
      <c r="I121" s="44"/>
      <c r="J121" s="44"/>
      <c r="K121" s="44"/>
      <c r="L121" s="47"/>
      <c r="M121" s="46"/>
      <c r="N121" s="57"/>
      <c r="O121" s="57"/>
    </row>
    <row r="122" spans="1:15" x14ac:dyDescent="0.2">
      <c r="A122" s="47"/>
      <c r="B122" s="61" t="s">
        <v>159</v>
      </c>
      <c r="C122" s="62"/>
      <c r="D122" s="49"/>
      <c r="E122" s="47" t="s">
        <v>111</v>
      </c>
      <c r="F122" s="50"/>
      <c r="G122" s="46"/>
      <c r="H122" s="51"/>
      <c r="I122" s="44"/>
      <c r="J122" s="44"/>
      <c r="K122" s="44"/>
      <c r="L122" s="47"/>
      <c r="M122" s="46"/>
      <c r="N122" s="57"/>
      <c r="O122" s="57"/>
    </row>
    <row r="123" spans="1:15" x14ac:dyDescent="0.2">
      <c r="A123" s="47"/>
      <c r="B123" s="61" t="s">
        <v>304</v>
      </c>
      <c r="C123" s="62"/>
      <c r="D123" s="49"/>
      <c r="E123" s="47"/>
      <c r="F123" s="50"/>
      <c r="G123" s="46"/>
      <c r="H123" s="51"/>
      <c r="I123" s="44"/>
      <c r="J123" s="44"/>
      <c r="K123" s="44"/>
      <c r="L123" s="47"/>
      <c r="M123" s="46"/>
      <c r="N123" s="57"/>
      <c r="O123" s="57"/>
    </row>
    <row r="124" spans="1:15" x14ac:dyDescent="0.2">
      <c r="A124" s="47"/>
      <c r="B124" s="61"/>
      <c r="C124" s="62"/>
      <c r="D124" s="49"/>
      <c r="E124" s="47"/>
      <c r="F124" s="50"/>
      <c r="G124" s="46"/>
      <c r="H124" s="51"/>
      <c r="I124" s="44"/>
      <c r="J124" s="44"/>
      <c r="K124" s="44"/>
      <c r="L124" s="47"/>
      <c r="M124" s="46"/>
      <c r="N124" s="57"/>
      <c r="O124" s="57"/>
    </row>
    <row r="125" spans="1:15" x14ac:dyDescent="0.2">
      <c r="A125" s="47">
        <v>8</v>
      </c>
      <c r="B125" s="44" t="s">
        <v>112</v>
      </c>
      <c r="C125" s="48" t="s">
        <v>14</v>
      </c>
      <c r="D125" s="49" t="s">
        <v>113</v>
      </c>
      <c r="E125" s="47" t="s">
        <v>67</v>
      </c>
      <c r="F125" s="50">
        <v>4300</v>
      </c>
      <c r="G125" s="46" t="s">
        <v>48</v>
      </c>
      <c r="H125" s="51">
        <v>2675000000</v>
      </c>
      <c r="I125" s="44">
        <v>250</v>
      </c>
      <c r="J125" s="44">
        <v>0</v>
      </c>
      <c r="K125" s="44">
        <f>I125+J125</f>
        <v>250</v>
      </c>
      <c r="L125" s="47" t="s">
        <v>49</v>
      </c>
      <c r="M125" s="46"/>
      <c r="N125" s="57" t="s">
        <v>563</v>
      </c>
      <c r="O125" s="57"/>
    </row>
    <row r="126" spans="1:15" x14ac:dyDescent="0.2">
      <c r="A126" s="47"/>
      <c r="B126" s="44" t="s">
        <v>300</v>
      </c>
      <c r="C126" s="45"/>
      <c r="D126" s="46" t="s">
        <v>114</v>
      </c>
      <c r="E126" s="47" t="s">
        <v>86</v>
      </c>
      <c r="F126" s="50"/>
      <c r="G126" s="46"/>
      <c r="H126" s="51"/>
      <c r="I126" s="44"/>
      <c r="J126" s="44"/>
      <c r="K126" s="44"/>
      <c r="L126" s="47"/>
      <c r="M126" s="46"/>
      <c r="N126" s="57"/>
      <c r="O126" s="57"/>
    </row>
    <row r="127" spans="1:15" x14ac:dyDescent="0.2">
      <c r="A127" s="47"/>
      <c r="B127" s="44"/>
      <c r="C127" s="45"/>
      <c r="D127" s="46"/>
      <c r="E127" s="47"/>
      <c r="F127" s="50"/>
      <c r="G127" s="46"/>
      <c r="H127" s="51"/>
      <c r="I127" s="44"/>
      <c r="J127" s="44"/>
      <c r="K127" s="44"/>
      <c r="L127" s="47"/>
      <c r="M127" s="46"/>
      <c r="N127" s="57"/>
      <c r="O127" s="57"/>
    </row>
    <row r="128" spans="1:15" x14ac:dyDescent="0.2">
      <c r="A128" s="47">
        <v>9</v>
      </c>
      <c r="B128" s="44" t="s">
        <v>129</v>
      </c>
      <c r="C128" s="154" t="s">
        <v>14</v>
      </c>
      <c r="D128" s="46" t="s">
        <v>130</v>
      </c>
      <c r="E128" s="47" t="s">
        <v>67</v>
      </c>
      <c r="F128" s="50">
        <v>300</v>
      </c>
      <c r="G128" s="46" t="s">
        <v>48</v>
      </c>
      <c r="H128" s="51">
        <v>472400000</v>
      </c>
      <c r="I128" s="44">
        <v>15</v>
      </c>
      <c r="J128" s="44">
        <v>0</v>
      </c>
      <c r="K128" s="44">
        <f>I128+J128</f>
        <v>15</v>
      </c>
      <c r="L128" s="47" t="s">
        <v>49</v>
      </c>
      <c r="M128" s="46"/>
      <c r="N128" s="57" t="s">
        <v>563</v>
      </c>
      <c r="O128" s="57"/>
    </row>
    <row r="129" spans="1:15" x14ac:dyDescent="0.2">
      <c r="A129" s="47"/>
      <c r="B129" s="44" t="s">
        <v>305</v>
      </c>
      <c r="C129" s="45"/>
      <c r="D129" s="49" t="s">
        <v>131</v>
      </c>
      <c r="E129" s="47" t="s">
        <v>87</v>
      </c>
      <c r="F129" s="50">
        <v>150</v>
      </c>
      <c r="G129" s="46" t="s">
        <v>48</v>
      </c>
      <c r="H129" s="51"/>
      <c r="I129" s="44"/>
      <c r="J129" s="44"/>
      <c r="K129" s="44"/>
      <c r="L129" s="47"/>
      <c r="M129" s="46"/>
      <c r="N129" s="57"/>
      <c r="O129" s="57"/>
    </row>
    <row r="130" spans="1:15" x14ac:dyDescent="0.2">
      <c r="A130" s="47"/>
      <c r="B130" s="44" t="s">
        <v>302</v>
      </c>
      <c r="C130" s="45"/>
      <c r="D130" s="46"/>
      <c r="E130" s="47"/>
      <c r="F130" s="50"/>
      <c r="G130" s="46"/>
      <c r="H130" s="51"/>
      <c r="I130" s="44"/>
      <c r="J130" s="44"/>
      <c r="K130" s="44"/>
      <c r="L130" s="47"/>
      <c r="M130" s="46"/>
      <c r="N130" s="57"/>
      <c r="O130" s="57"/>
    </row>
    <row r="131" spans="1:15" x14ac:dyDescent="0.2">
      <c r="A131" s="47"/>
      <c r="B131" s="44"/>
      <c r="C131" s="45"/>
      <c r="D131" s="46"/>
      <c r="E131" s="47"/>
      <c r="F131" s="50"/>
      <c r="G131" s="46"/>
      <c r="H131" s="51"/>
      <c r="I131" s="44"/>
      <c r="J131" s="44"/>
      <c r="K131" s="44"/>
      <c r="L131" s="47"/>
      <c r="M131" s="46"/>
      <c r="N131" s="57"/>
      <c r="O131" s="57"/>
    </row>
    <row r="132" spans="1:15" x14ac:dyDescent="0.2">
      <c r="A132" s="47">
        <v>10</v>
      </c>
      <c r="B132" s="44" t="s">
        <v>132</v>
      </c>
      <c r="C132" s="154" t="s">
        <v>14</v>
      </c>
      <c r="D132" s="49" t="s">
        <v>133</v>
      </c>
      <c r="E132" s="47" t="s">
        <v>67</v>
      </c>
      <c r="F132" s="50">
        <v>1800</v>
      </c>
      <c r="G132" s="46" t="s">
        <v>48</v>
      </c>
      <c r="H132" s="51">
        <v>3113000000</v>
      </c>
      <c r="I132" s="44">
        <v>186</v>
      </c>
      <c r="J132" s="44">
        <v>0</v>
      </c>
      <c r="K132" s="44">
        <f>I132+J132</f>
        <v>186</v>
      </c>
      <c r="L132" s="47" t="s">
        <v>49</v>
      </c>
      <c r="M132" s="46"/>
      <c r="N132" s="57" t="s">
        <v>563</v>
      </c>
      <c r="O132" s="57"/>
    </row>
    <row r="133" spans="1:15" x14ac:dyDescent="0.2">
      <c r="A133" s="47"/>
      <c r="B133" s="44" t="s">
        <v>134</v>
      </c>
      <c r="C133" s="45"/>
      <c r="D133" s="49" t="s">
        <v>135</v>
      </c>
      <c r="E133" s="47" t="s">
        <v>87</v>
      </c>
      <c r="F133" s="50">
        <v>1200</v>
      </c>
      <c r="G133" s="46" t="s">
        <v>48</v>
      </c>
      <c r="H133" s="51"/>
      <c r="I133" s="44"/>
      <c r="J133" s="44"/>
      <c r="K133" s="44"/>
      <c r="L133" s="47"/>
      <c r="M133" s="46"/>
      <c r="N133" s="57"/>
      <c r="O133" s="57"/>
    </row>
    <row r="134" spans="1:15" x14ac:dyDescent="0.2">
      <c r="A134" s="47"/>
      <c r="B134" s="44"/>
      <c r="C134" s="45"/>
      <c r="D134" s="49"/>
      <c r="E134" s="47"/>
      <c r="F134" s="50"/>
      <c r="G134" s="46"/>
      <c r="H134" s="51"/>
      <c r="I134" s="44"/>
      <c r="J134" s="44"/>
      <c r="K134" s="44"/>
      <c r="L134" s="47"/>
      <c r="M134" s="46"/>
      <c r="N134" s="57"/>
      <c r="O134" s="57"/>
    </row>
    <row r="135" spans="1:15" x14ac:dyDescent="0.2">
      <c r="A135" s="47">
        <v>11</v>
      </c>
      <c r="B135" s="44" t="s">
        <v>443</v>
      </c>
      <c r="C135" s="45" t="s">
        <v>14</v>
      </c>
      <c r="D135" s="59" t="s">
        <v>444</v>
      </c>
      <c r="E135" s="47" t="s">
        <v>67</v>
      </c>
      <c r="F135" s="50">
        <v>2000</v>
      </c>
      <c r="G135" s="46" t="s">
        <v>48</v>
      </c>
      <c r="H135" s="51">
        <v>1628000000</v>
      </c>
      <c r="I135" s="44">
        <v>186</v>
      </c>
      <c r="J135" s="44">
        <v>0</v>
      </c>
      <c r="K135" s="44">
        <v>186</v>
      </c>
      <c r="L135" s="47" t="s">
        <v>49</v>
      </c>
      <c r="M135" s="46"/>
      <c r="N135" s="57" t="s">
        <v>563</v>
      </c>
      <c r="O135" s="57"/>
    </row>
    <row r="136" spans="1:15" x14ac:dyDescent="0.2">
      <c r="A136" s="47"/>
      <c r="B136" s="44"/>
      <c r="C136" s="45"/>
      <c r="D136" s="59"/>
      <c r="E136" s="47"/>
      <c r="F136" s="50"/>
      <c r="G136" s="46"/>
      <c r="H136" s="51"/>
      <c r="I136" s="44"/>
      <c r="J136" s="44"/>
      <c r="K136" s="44"/>
      <c r="L136" s="47"/>
      <c r="M136" s="46"/>
      <c r="N136" s="57"/>
      <c r="O136" s="57"/>
    </row>
    <row r="137" spans="1:15" x14ac:dyDescent="0.2">
      <c r="A137" s="47">
        <v>12</v>
      </c>
      <c r="B137" s="44" t="s">
        <v>451</v>
      </c>
      <c r="C137" s="154" t="s">
        <v>14</v>
      </c>
      <c r="D137" s="59" t="s">
        <v>454</v>
      </c>
      <c r="E137" s="47" t="s">
        <v>67</v>
      </c>
      <c r="F137" s="50">
        <v>15000</v>
      </c>
      <c r="G137" s="46" t="s">
        <v>48</v>
      </c>
      <c r="H137" s="51">
        <v>5330000000</v>
      </c>
      <c r="I137" s="44">
        <v>60</v>
      </c>
      <c r="J137" s="44">
        <v>0</v>
      </c>
      <c r="K137" s="44">
        <v>60</v>
      </c>
      <c r="L137" s="47" t="s">
        <v>49</v>
      </c>
      <c r="M137" s="46"/>
      <c r="N137" s="57" t="s">
        <v>563</v>
      </c>
      <c r="O137" s="57"/>
    </row>
    <row r="138" spans="1:15" x14ac:dyDescent="0.2">
      <c r="A138" s="47"/>
      <c r="B138" s="45" t="s">
        <v>452</v>
      </c>
      <c r="C138" s="45"/>
      <c r="D138" s="49" t="s">
        <v>455</v>
      </c>
      <c r="E138" s="44"/>
      <c r="F138" s="50"/>
      <c r="G138" s="46"/>
      <c r="H138" s="51"/>
      <c r="I138" s="44"/>
      <c r="J138" s="44"/>
      <c r="K138" s="44"/>
      <c r="L138" s="47"/>
      <c r="M138" s="46"/>
      <c r="N138" s="57"/>
      <c r="O138" s="57"/>
    </row>
    <row r="139" spans="1:15" x14ac:dyDescent="0.2">
      <c r="A139" s="47"/>
      <c r="B139" s="45" t="s">
        <v>453</v>
      </c>
      <c r="C139" s="45"/>
      <c r="D139" s="46"/>
      <c r="E139" s="44"/>
      <c r="F139" s="50"/>
      <c r="G139" s="46"/>
      <c r="H139" s="157"/>
      <c r="I139" s="45"/>
      <c r="J139" s="45"/>
      <c r="K139" s="45"/>
      <c r="L139" s="47"/>
      <c r="M139" s="46"/>
      <c r="N139" s="57"/>
      <c r="O139" s="57"/>
    </row>
    <row r="140" spans="1:15" x14ac:dyDescent="0.2">
      <c r="A140" s="47"/>
      <c r="B140" s="45"/>
      <c r="C140" s="45"/>
      <c r="D140" s="46"/>
      <c r="E140" s="44"/>
      <c r="F140" s="50"/>
      <c r="G140" s="46"/>
      <c r="H140" s="157"/>
      <c r="I140" s="45"/>
      <c r="J140" s="45"/>
      <c r="K140" s="45"/>
      <c r="L140" s="47"/>
      <c r="M140" s="46"/>
      <c r="N140" s="57"/>
      <c r="O140" s="57"/>
    </row>
    <row r="141" spans="1:15" x14ac:dyDescent="0.2">
      <c r="A141" s="47">
        <v>13</v>
      </c>
      <c r="B141" s="258" t="s">
        <v>85</v>
      </c>
      <c r="C141" s="257" t="s">
        <v>14</v>
      </c>
      <c r="D141" s="46" t="s">
        <v>609</v>
      </c>
      <c r="E141" s="47" t="s">
        <v>67</v>
      </c>
      <c r="F141" s="50">
        <v>5000</v>
      </c>
      <c r="G141" s="46" t="s">
        <v>48</v>
      </c>
      <c r="H141" s="157">
        <v>6270000000</v>
      </c>
      <c r="I141" s="45">
        <v>62</v>
      </c>
      <c r="J141" s="45"/>
      <c r="K141" s="45"/>
      <c r="L141" s="47" t="s">
        <v>612</v>
      </c>
      <c r="M141" s="46"/>
      <c r="N141" s="57" t="s">
        <v>240</v>
      </c>
      <c r="O141" s="259" t="s">
        <v>578</v>
      </c>
    </row>
    <row r="142" spans="1:15" x14ac:dyDescent="0.2">
      <c r="A142" s="47"/>
      <c r="B142" s="258" t="s">
        <v>608</v>
      </c>
      <c r="C142" s="71"/>
      <c r="D142" s="46" t="s">
        <v>610</v>
      </c>
      <c r="E142" s="47" t="s">
        <v>86</v>
      </c>
      <c r="F142" s="50">
        <v>4000</v>
      </c>
      <c r="G142" s="46" t="s">
        <v>48</v>
      </c>
      <c r="H142" s="157"/>
      <c r="I142" s="45"/>
      <c r="J142" s="45"/>
      <c r="K142" s="45"/>
      <c r="L142" s="47"/>
      <c r="M142" s="46"/>
      <c r="N142" s="57"/>
      <c r="O142" s="253" t="s">
        <v>613</v>
      </c>
    </row>
    <row r="143" spans="1:15" x14ac:dyDescent="0.2">
      <c r="A143" s="47"/>
      <c r="B143" s="258" t="s">
        <v>289</v>
      </c>
      <c r="C143" s="71"/>
      <c r="D143" s="46"/>
      <c r="E143" s="47" t="s">
        <v>611</v>
      </c>
      <c r="F143" s="50">
        <v>4000</v>
      </c>
      <c r="G143" s="46" t="s">
        <v>48</v>
      </c>
      <c r="H143" s="157"/>
      <c r="I143" s="45"/>
      <c r="J143" s="45"/>
      <c r="K143" s="45"/>
      <c r="L143" s="47"/>
      <c r="M143" s="46"/>
      <c r="N143" s="57"/>
      <c r="O143" s="57"/>
    </row>
    <row r="144" spans="1:15" x14ac:dyDescent="0.2">
      <c r="A144" s="47"/>
      <c r="B144" s="256"/>
      <c r="C144" s="71"/>
      <c r="D144" s="46"/>
      <c r="E144" s="47" t="s">
        <v>87</v>
      </c>
      <c r="F144" s="50">
        <v>3000</v>
      </c>
      <c r="G144" s="46" t="s">
        <v>48</v>
      </c>
      <c r="H144" s="157"/>
      <c r="I144" s="45"/>
      <c r="J144" s="45"/>
      <c r="K144" s="45"/>
      <c r="L144" s="47"/>
      <c r="M144" s="46"/>
      <c r="N144" s="57"/>
      <c r="O144" s="57"/>
    </row>
    <row r="145" spans="1:15" x14ac:dyDescent="0.2">
      <c r="A145" s="47"/>
      <c r="B145" s="256"/>
      <c r="C145" s="71"/>
      <c r="D145" s="46"/>
      <c r="E145" s="47" t="s">
        <v>88</v>
      </c>
      <c r="F145" s="50">
        <v>14000</v>
      </c>
      <c r="G145" s="46" t="s">
        <v>48</v>
      </c>
      <c r="H145" s="157"/>
      <c r="I145" s="45"/>
      <c r="J145" s="45"/>
      <c r="K145" s="45"/>
      <c r="L145" s="47"/>
      <c r="M145" s="46"/>
      <c r="N145" s="57"/>
      <c r="O145" s="57"/>
    </row>
    <row r="146" spans="1:15" x14ac:dyDescent="0.2">
      <c r="A146" s="47"/>
      <c r="B146" s="174"/>
      <c r="C146" s="255"/>
      <c r="D146" s="46"/>
      <c r="E146" s="44"/>
      <c r="F146" s="50"/>
      <c r="G146" s="46"/>
      <c r="H146" s="157"/>
      <c r="I146" s="45"/>
      <c r="J146" s="45"/>
      <c r="K146" s="45"/>
      <c r="L146" s="47"/>
      <c r="M146" s="46"/>
      <c r="N146" s="57"/>
      <c r="O146" s="57"/>
    </row>
    <row r="147" spans="1:15" ht="15" x14ac:dyDescent="0.25">
      <c r="A147" s="53"/>
      <c r="B147" s="345" t="s">
        <v>7</v>
      </c>
      <c r="C147" s="346"/>
      <c r="D147" s="347"/>
      <c r="E147" s="53"/>
      <c r="F147" s="54">
        <f>SUM(F280:F302)</f>
        <v>316415</v>
      </c>
      <c r="G147" s="55" t="s">
        <v>48</v>
      </c>
      <c r="H147" s="54">
        <f>SUM(H99:H146)</f>
        <v>57499087470</v>
      </c>
      <c r="I147" s="54">
        <f>SUM(I99:I146)</f>
        <v>4267</v>
      </c>
      <c r="J147" s="54">
        <f>SUM(J99:J146)</f>
        <v>5</v>
      </c>
      <c r="K147" s="54">
        <f>SUM(K99:K146)</f>
        <v>4210</v>
      </c>
      <c r="L147" s="53"/>
      <c r="M147" s="56"/>
      <c r="N147" s="57"/>
      <c r="O147" s="57"/>
    </row>
    <row r="148" spans="1:15" ht="15" x14ac:dyDescent="0.2">
      <c r="A148" s="348" t="s">
        <v>301</v>
      </c>
      <c r="B148" s="332"/>
      <c r="C148" s="332"/>
      <c r="D148" s="332"/>
      <c r="E148" s="332"/>
      <c r="F148" s="332"/>
      <c r="G148" s="332"/>
      <c r="H148" s="332"/>
      <c r="I148" s="332"/>
      <c r="J148" s="332"/>
      <c r="K148" s="332"/>
      <c r="L148" s="332"/>
      <c r="M148" s="332"/>
      <c r="N148" s="57"/>
      <c r="O148" s="57"/>
    </row>
    <row r="149" spans="1:15" ht="15" x14ac:dyDescent="0.25">
      <c r="A149" s="158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57"/>
      <c r="O149" s="57"/>
    </row>
    <row r="150" spans="1:15" x14ac:dyDescent="0.2">
      <c r="A150" s="352" t="s">
        <v>68</v>
      </c>
      <c r="B150" s="37" t="s">
        <v>33</v>
      </c>
      <c r="C150" s="349" t="s">
        <v>69</v>
      </c>
      <c r="D150" s="350"/>
      <c r="E150" s="37" t="s">
        <v>70</v>
      </c>
      <c r="F150" s="349" t="s">
        <v>71</v>
      </c>
      <c r="G150" s="350"/>
      <c r="H150" s="38" t="s">
        <v>72</v>
      </c>
      <c r="I150" s="319" t="s">
        <v>36</v>
      </c>
      <c r="J150" s="351"/>
      <c r="K150" s="320"/>
      <c r="L150" s="352" t="s">
        <v>8</v>
      </c>
      <c r="M150" s="352" t="s">
        <v>73</v>
      </c>
      <c r="N150" s="57"/>
      <c r="O150" s="57"/>
    </row>
    <row r="151" spans="1:15" x14ac:dyDescent="0.2">
      <c r="A151" s="353"/>
      <c r="B151" s="39" t="s">
        <v>441</v>
      </c>
      <c r="C151" s="354" t="s">
        <v>75</v>
      </c>
      <c r="D151" s="355"/>
      <c r="E151" s="39" t="s">
        <v>10</v>
      </c>
      <c r="F151" s="354" t="s">
        <v>76</v>
      </c>
      <c r="G151" s="355"/>
      <c r="H151" s="40" t="s">
        <v>77</v>
      </c>
      <c r="I151" s="232" t="s">
        <v>42</v>
      </c>
      <c r="J151" s="42" t="s">
        <v>43</v>
      </c>
      <c r="K151" s="233" t="s">
        <v>44</v>
      </c>
      <c r="L151" s="353"/>
      <c r="M151" s="353"/>
      <c r="N151" s="57"/>
      <c r="O151" s="57"/>
    </row>
    <row r="152" spans="1:15" x14ac:dyDescent="0.2">
      <c r="A152" s="42">
        <v>1</v>
      </c>
      <c r="B152" s="42">
        <v>2</v>
      </c>
      <c r="C152" s="319">
        <v>3</v>
      </c>
      <c r="D152" s="320"/>
      <c r="E152" s="42">
        <v>4</v>
      </c>
      <c r="F152" s="319">
        <v>5</v>
      </c>
      <c r="G152" s="320"/>
      <c r="H152" s="42">
        <v>6</v>
      </c>
      <c r="I152" s="42">
        <v>7</v>
      </c>
      <c r="J152" s="42">
        <v>8</v>
      </c>
      <c r="K152" s="42">
        <v>9</v>
      </c>
      <c r="L152" s="42">
        <v>10</v>
      </c>
      <c r="M152" s="42">
        <v>11</v>
      </c>
      <c r="N152" s="57"/>
      <c r="O152" s="57"/>
    </row>
    <row r="153" spans="1:15" x14ac:dyDescent="0.2">
      <c r="A153" s="44"/>
      <c r="B153" s="44"/>
      <c r="C153" s="45"/>
      <c r="D153" s="46"/>
      <c r="E153" s="44"/>
      <c r="F153" s="45"/>
      <c r="G153" s="46"/>
      <c r="H153" s="44"/>
      <c r="I153" s="44"/>
      <c r="J153" s="44"/>
      <c r="K153" s="44"/>
      <c r="L153" s="44"/>
      <c r="M153" s="46"/>
      <c r="N153" s="57"/>
      <c r="O153" s="57"/>
    </row>
    <row r="154" spans="1:15" x14ac:dyDescent="0.2">
      <c r="A154" s="47">
        <v>1</v>
      </c>
      <c r="B154" s="61" t="s">
        <v>140</v>
      </c>
      <c r="C154" s="48" t="s">
        <v>14</v>
      </c>
      <c r="D154" s="59" t="s">
        <v>141</v>
      </c>
      <c r="E154" s="47" t="s">
        <v>286</v>
      </c>
      <c r="F154" s="50">
        <v>2000</v>
      </c>
      <c r="G154" s="46" t="s">
        <v>48</v>
      </c>
      <c r="H154" s="51">
        <v>347950000</v>
      </c>
      <c r="I154" s="44">
        <v>15</v>
      </c>
      <c r="J154" s="44">
        <v>0</v>
      </c>
      <c r="K154" s="44">
        <f>I154+J154</f>
        <v>15</v>
      </c>
      <c r="L154" s="47" t="s">
        <v>49</v>
      </c>
      <c r="M154" s="46"/>
      <c r="N154" s="57" t="s">
        <v>563</v>
      </c>
      <c r="O154" s="57"/>
    </row>
    <row r="155" spans="1:15" x14ac:dyDescent="0.2">
      <c r="A155" s="47"/>
      <c r="B155" s="61" t="s">
        <v>303</v>
      </c>
      <c r="C155" s="62"/>
      <c r="D155" s="49" t="s">
        <v>142</v>
      </c>
      <c r="E155" s="47" t="s">
        <v>287</v>
      </c>
      <c r="F155" s="50"/>
      <c r="G155" s="46"/>
      <c r="H155" s="51"/>
      <c r="I155" s="44"/>
      <c r="J155" s="44"/>
      <c r="K155" s="44"/>
      <c r="L155" s="47"/>
      <c r="M155" s="46"/>
      <c r="N155" s="57"/>
      <c r="O155" s="57"/>
    </row>
    <row r="156" spans="1:15" x14ac:dyDescent="0.2">
      <c r="A156" s="47"/>
      <c r="B156" s="61"/>
      <c r="C156" s="62"/>
      <c r="D156" s="49"/>
      <c r="E156" s="47"/>
      <c r="F156" s="50"/>
      <c r="G156" s="46"/>
      <c r="H156" s="51"/>
      <c r="I156" s="44"/>
      <c r="J156" s="44"/>
      <c r="K156" s="44"/>
      <c r="L156" s="47"/>
      <c r="M156" s="46"/>
      <c r="N156" s="57"/>
      <c r="O156" s="57"/>
    </row>
    <row r="157" spans="1:15" x14ac:dyDescent="0.2">
      <c r="A157" s="47">
        <v>2</v>
      </c>
      <c r="B157" s="61" t="s">
        <v>143</v>
      </c>
      <c r="C157" s="48" t="s">
        <v>14</v>
      </c>
      <c r="D157" s="59" t="s">
        <v>144</v>
      </c>
      <c r="E157" s="47" t="s">
        <v>145</v>
      </c>
      <c r="F157" s="50">
        <v>750</v>
      </c>
      <c r="G157" s="46" t="s">
        <v>146</v>
      </c>
      <c r="H157" s="51">
        <v>87625000</v>
      </c>
      <c r="I157" s="44">
        <v>13</v>
      </c>
      <c r="J157" s="44">
        <v>0</v>
      </c>
      <c r="K157" s="44">
        <f>I157+J157</f>
        <v>13</v>
      </c>
      <c r="L157" s="47" t="s">
        <v>49</v>
      </c>
      <c r="M157" s="46"/>
      <c r="N157" s="57" t="s">
        <v>563</v>
      </c>
      <c r="O157" s="57"/>
    </row>
    <row r="158" spans="1:15" x14ac:dyDescent="0.2">
      <c r="A158" s="47"/>
      <c r="B158" s="61" t="s">
        <v>303</v>
      </c>
      <c r="C158" s="62"/>
      <c r="D158" s="49" t="s">
        <v>147</v>
      </c>
      <c r="E158" s="47"/>
      <c r="F158" s="50"/>
      <c r="G158" s="46"/>
      <c r="H158" s="51"/>
      <c r="I158" s="44"/>
      <c r="J158" s="44"/>
      <c r="K158" s="44"/>
      <c r="L158" s="47"/>
      <c r="M158" s="46"/>
      <c r="N158" s="57"/>
      <c r="O158" s="57"/>
    </row>
    <row r="159" spans="1:15" x14ac:dyDescent="0.2">
      <c r="A159" s="47"/>
      <c r="B159" s="61"/>
      <c r="C159" s="62"/>
      <c r="D159" s="49"/>
      <c r="E159" s="47"/>
      <c r="F159" s="50"/>
      <c r="G159" s="46"/>
      <c r="H159" s="51"/>
      <c r="I159" s="44"/>
      <c r="J159" s="44"/>
      <c r="K159" s="44"/>
      <c r="L159" s="47"/>
      <c r="M159" s="46"/>
      <c r="N159" s="57"/>
      <c r="O159" s="57"/>
    </row>
    <row r="160" spans="1:15" x14ac:dyDescent="0.2">
      <c r="A160" s="47">
        <v>3</v>
      </c>
      <c r="B160" s="61" t="s">
        <v>148</v>
      </c>
      <c r="C160" s="48" t="s">
        <v>14</v>
      </c>
      <c r="D160" s="59" t="s">
        <v>149</v>
      </c>
      <c r="E160" s="47" t="s">
        <v>145</v>
      </c>
      <c r="F160" s="50">
        <v>4000</v>
      </c>
      <c r="G160" s="46" t="s">
        <v>48</v>
      </c>
      <c r="H160" s="51">
        <v>3340000000</v>
      </c>
      <c r="I160" s="44">
        <v>178</v>
      </c>
      <c r="J160" s="44">
        <v>0</v>
      </c>
      <c r="K160" s="44">
        <f>I160+J160</f>
        <v>178</v>
      </c>
      <c r="L160" s="47" t="s">
        <v>49</v>
      </c>
      <c r="M160" s="46"/>
      <c r="N160" s="57" t="s">
        <v>563</v>
      </c>
      <c r="O160" s="57"/>
    </row>
    <row r="161" spans="1:15" x14ac:dyDescent="0.2">
      <c r="A161" s="47"/>
      <c r="B161" s="61" t="s">
        <v>150</v>
      </c>
      <c r="C161" s="62"/>
      <c r="D161" s="49" t="s">
        <v>151</v>
      </c>
      <c r="E161" s="47"/>
      <c r="F161" s="50"/>
      <c r="G161" s="46"/>
      <c r="H161" s="51"/>
      <c r="I161" s="44"/>
      <c r="J161" s="44"/>
      <c r="K161" s="44"/>
      <c r="L161" s="47"/>
      <c r="M161" s="46"/>
      <c r="N161" s="57"/>
      <c r="O161" s="57"/>
    </row>
    <row r="162" spans="1:15" x14ac:dyDescent="0.2">
      <c r="A162" s="47"/>
      <c r="B162" s="61"/>
      <c r="C162" s="62"/>
      <c r="D162" s="49"/>
      <c r="E162" s="47"/>
      <c r="F162" s="50"/>
      <c r="G162" s="46"/>
      <c r="H162" s="51"/>
      <c r="I162" s="44"/>
      <c r="J162" s="44"/>
      <c r="K162" s="44"/>
      <c r="L162" s="47"/>
      <c r="M162" s="46"/>
      <c r="N162" s="57"/>
      <c r="O162" s="57"/>
    </row>
    <row r="163" spans="1:15" x14ac:dyDescent="0.2">
      <c r="A163" s="47">
        <v>4</v>
      </c>
      <c r="B163" s="61" t="s">
        <v>152</v>
      </c>
      <c r="C163" s="48" t="s">
        <v>14</v>
      </c>
      <c r="D163" s="59" t="s">
        <v>80</v>
      </c>
      <c r="E163" s="47" t="s">
        <v>87</v>
      </c>
      <c r="F163" s="50">
        <v>2000</v>
      </c>
      <c r="G163" s="46" t="s">
        <v>48</v>
      </c>
      <c r="H163" s="51">
        <v>123200000</v>
      </c>
      <c r="I163" s="44">
        <v>100</v>
      </c>
      <c r="J163" s="44">
        <v>0</v>
      </c>
      <c r="K163" s="44">
        <f>I163+J163</f>
        <v>100</v>
      </c>
      <c r="L163" s="47" t="s">
        <v>49</v>
      </c>
      <c r="M163" s="46"/>
      <c r="N163" s="57" t="s">
        <v>563</v>
      </c>
      <c r="O163" s="57"/>
    </row>
    <row r="164" spans="1:15" x14ac:dyDescent="0.2">
      <c r="A164" s="47"/>
      <c r="B164" s="61" t="s">
        <v>294</v>
      </c>
      <c r="C164" s="62"/>
      <c r="D164" s="49" t="s">
        <v>81</v>
      </c>
      <c r="E164" s="47"/>
      <c r="F164" s="50"/>
      <c r="G164" s="46"/>
      <c r="H164" s="51"/>
      <c r="I164" s="44"/>
      <c r="J164" s="44"/>
      <c r="K164" s="44"/>
      <c r="L164" s="47"/>
      <c r="M164" s="46"/>
      <c r="N164" s="57"/>
      <c r="O164" s="57"/>
    </row>
    <row r="165" spans="1:15" x14ac:dyDescent="0.2">
      <c r="A165" s="47"/>
      <c r="B165" s="61"/>
      <c r="C165" s="62"/>
      <c r="D165" s="49"/>
      <c r="E165" s="47"/>
      <c r="F165" s="50"/>
      <c r="G165" s="46"/>
      <c r="H165" s="51"/>
      <c r="I165" s="44"/>
      <c r="J165" s="44"/>
      <c r="K165" s="44"/>
      <c r="L165" s="47"/>
      <c r="M165" s="46"/>
      <c r="N165" s="57"/>
      <c r="O165" s="57"/>
    </row>
    <row r="166" spans="1:15" x14ac:dyDescent="0.2">
      <c r="A166" s="47">
        <v>5</v>
      </c>
      <c r="B166" s="61" t="s">
        <v>82</v>
      </c>
      <c r="C166" s="48" t="s">
        <v>14</v>
      </c>
      <c r="D166" s="59" t="s">
        <v>153</v>
      </c>
      <c r="E166" s="47" t="s">
        <v>87</v>
      </c>
      <c r="F166" s="50">
        <v>9000</v>
      </c>
      <c r="G166" s="46" t="s">
        <v>48</v>
      </c>
      <c r="H166" s="51">
        <v>1973231525</v>
      </c>
      <c r="I166" s="44">
        <v>166</v>
      </c>
      <c r="J166" s="44">
        <v>0</v>
      </c>
      <c r="K166" s="44">
        <f>I166+J166</f>
        <v>166</v>
      </c>
      <c r="L166" s="47" t="s">
        <v>49</v>
      </c>
      <c r="M166" s="46"/>
      <c r="N166" s="57"/>
      <c r="O166" s="57"/>
    </row>
    <row r="167" spans="1:15" x14ac:dyDescent="0.2">
      <c r="A167" s="47"/>
      <c r="B167" s="159" t="s">
        <v>154</v>
      </c>
      <c r="C167" s="62"/>
      <c r="D167" s="49" t="s">
        <v>155</v>
      </c>
      <c r="E167" s="47"/>
      <c r="F167" s="50"/>
      <c r="G167" s="46"/>
      <c r="H167" s="51"/>
      <c r="I167" s="44"/>
      <c r="J167" s="44"/>
      <c r="K167" s="44"/>
      <c r="L167" s="47"/>
      <c r="M167" s="46"/>
      <c r="N167" s="57" t="s">
        <v>563</v>
      </c>
      <c r="O167" s="57"/>
    </row>
    <row r="168" spans="1:15" x14ac:dyDescent="0.2">
      <c r="A168" s="47"/>
      <c r="B168" s="159"/>
      <c r="C168" s="62"/>
      <c r="D168" s="49"/>
      <c r="E168" s="47"/>
      <c r="F168" s="50"/>
      <c r="G168" s="46"/>
      <c r="H168" s="51"/>
      <c r="I168" s="44"/>
      <c r="J168" s="44"/>
      <c r="K168" s="44"/>
      <c r="L168" s="47"/>
      <c r="M168" s="46"/>
      <c r="N168" s="57"/>
      <c r="O168" s="57"/>
    </row>
    <row r="169" spans="1:15" x14ac:dyDescent="0.2">
      <c r="A169" s="47">
        <v>6</v>
      </c>
      <c r="B169" s="61" t="s">
        <v>521</v>
      </c>
      <c r="C169" s="48" t="s">
        <v>14</v>
      </c>
      <c r="D169" s="59" t="s">
        <v>523</v>
      </c>
      <c r="E169" s="47" t="s">
        <v>526</v>
      </c>
      <c r="F169" s="50"/>
      <c r="G169" s="46"/>
      <c r="H169" s="51">
        <v>1800000000</v>
      </c>
      <c r="I169" s="44">
        <v>12</v>
      </c>
      <c r="J169" s="44"/>
      <c r="K169" s="44"/>
      <c r="L169" s="47"/>
      <c r="M169" s="46"/>
      <c r="N169" s="57" t="s">
        <v>563</v>
      </c>
      <c r="O169" s="57"/>
    </row>
    <row r="170" spans="1:15" x14ac:dyDescent="0.2">
      <c r="A170" s="47"/>
      <c r="B170" s="61" t="s">
        <v>522</v>
      </c>
      <c r="C170" s="62"/>
      <c r="D170" s="59" t="s">
        <v>524</v>
      </c>
      <c r="E170" s="159" t="s">
        <v>527</v>
      </c>
      <c r="F170" s="50">
        <v>5000</v>
      </c>
      <c r="G170" s="46" t="s">
        <v>48</v>
      </c>
      <c r="H170" s="51"/>
      <c r="I170" s="44"/>
      <c r="J170" s="44"/>
      <c r="K170" s="44"/>
      <c r="L170" s="47"/>
      <c r="M170" s="46"/>
      <c r="N170" s="57"/>
      <c r="O170" s="57"/>
    </row>
    <row r="171" spans="1:15" x14ac:dyDescent="0.2">
      <c r="A171" s="47"/>
      <c r="B171" s="61" t="s">
        <v>466</v>
      </c>
      <c r="C171" s="62"/>
      <c r="D171" s="59" t="s">
        <v>525</v>
      </c>
      <c r="E171" s="61" t="s">
        <v>528</v>
      </c>
      <c r="F171" s="50"/>
      <c r="G171" s="46"/>
      <c r="H171" s="51">
        <v>2607800000</v>
      </c>
      <c r="I171" s="44">
        <v>48</v>
      </c>
      <c r="J171" s="44"/>
      <c r="K171" s="44"/>
      <c r="L171" s="47"/>
      <c r="M171" s="46"/>
      <c r="N171" s="57" t="s">
        <v>563</v>
      </c>
      <c r="O171" s="57"/>
    </row>
    <row r="172" spans="1:15" x14ac:dyDescent="0.2">
      <c r="A172" s="47"/>
      <c r="B172" s="159"/>
      <c r="C172" s="62"/>
      <c r="D172" s="49"/>
      <c r="E172" s="159" t="s">
        <v>529</v>
      </c>
      <c r="F172" s="50">
        <v>1250</v>
      </c>
      <c r="G172" s="46" t="s">
        <v>532</v>
      </c>
      <c r="H172" s="51"/>
      <c r="I172" s="44"/>
      <c r="J172" s="44"/>
      <c r="K172" s="44"/>
      <c r="L172" s="47"/>
      <c r="M172" s="46"/>
      <c r="N172" s="57"/>
      <c r="O172" s="57"/>
    </row>
    <row r="173" spans="1:15" x14ac:dyDescent="0.2">
      <c r="A173" s="47"/>
      <c r="B173" s="159"/>
      <c r="C173" s="62"/>
      <c r="D173" s="49"/>
      <c r="E173" s="159" t="s">
        <v>530</v>
      </c>
      <c r="F173" s="50">
        <v>6000</v>
      </c>
      <c r="G173" s="46" t="s">
        <v>531</v>
      </c>
      <c r="H173" s="51"/>
      <c r="I173" s="44"/>
      <c r="J173" s="44"/>
      <c r="K173" s="44"/>
      <c r="L173" s="47"/>
      <c r="M173" s="46"/>
      <c r="N173" s="57"/>
      <c r="O173" s="57"/>
    </row>
    <row r="174" spans="1:15" x14ac:dyDescent="0.2">
      <c r="A174" s="47"/>
      <c r="B174" s="61"/>
      <c r="C174" s="62"/>
      <c r="D174" s="49"/>
      <c r="E174" s="61"/>
      <c r="F174" s="50"/>
      <c r="G174" s="46"/>
      <c r="H174" s="51"/>
      <c r="I174" s="44"/>
      <c r="J174" s="44"/>
      <c r="K174" s="44"/>
      <c r="L174" s="47"/>
      <c r="M174" s="46"/>
      <c r="N174" s="57"/>
      <c r="O174" s="57"/>
    </row>
    <row r="175" spans="1:15" ht="15" x14ac:dyDescent="0.25">
      <c r="A175" s="387" t="s">
        <v>7</v>
      </c>
      <c r="B175" s="388"/>
      <c r="C175" s="388"/>
      <c r="D175" s="388"/>
      <c r="E175" s="389"/>
      <c r="F175" s="54"/>
      <c r="G175" s="55"/>
      <c r="H175" s="160">
        <f>SUM(H154:H174)</f>
        <v>10279806525</v>
      </c>
      <c r="I175" s="160">
        <f>SUM(I154:I174)</f>
        <v>532</v>
      </c>
      <c r="J175" s="160">
        <f>SUM(J161:J174)</f>
        <v>0</v>
      </c>
      <c r="K175" s="160">
        <f>SUM(K154:K174)</f>
        <v>472</v>
      </c>
      <c r="L175" s="42"/>
      <c r="M175" s="42"/>
      <c r="N175" s="57"/>
      <c r="O175" s="57"/>
    </row>
    <row r="176" spans="1:15" x14ac:dyDescent="0.2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</row>
    <row r="177" spans="1:15" ht="15" x14ac:dyDescent="0.2">
      <c r="A177" s="348" t="s">
        <v>306</v>
      </c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32"/>
      <c r="M177" s="332"/>
      <c r="N177" s="57"/>
      <c r="O177" s="57"/>
    </row>
    <row r="178" spans="1:15" ht="15" x14ac:dyDescent="0.25">
      <c r="A178" s="161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57"/>
      <c r="O178" s="57"/>
    </row>
    <row r="179" spans="1:15" x14ac:dyDescent="0.2">
      <c r="A179" s="352" t="s">
        <v>68</v>
      </c>
      <c r="B179" s="37" t="s">
        <v>33</v>
      </c>
      <c r="C179" s="349" t="s">
        <v>69</v>
      </c>
      <c r="D179" s="350"/>
      <c r="E179" s="37" t="s">
        <v>70</v>
      </c>
      <c r="F179" s="349" t="s">
        <v>71</v>
      </c>
      <c r="G179" s="350"/>
      <c r="H179" s="38" t="s">
        <v>72</v>
      </c>
      <c r="I179" s="319" t="s">
        <v>36</v>
      </c>
      <c r="J179" s="351"/>
      <c r="K179" s="320"/>
      <c r="L179" s="352" t="s">
        <v>8</v>
      </c>
      <c r="M179" s="352" t="s">
        <v>73</v>
      </c>
      <c r="N179" s="57"/>
      <c r="O179" s="57"/>
    </row>
    <row r="180" spans="1:15" x14ac:dyDescent="0.2">
      <c r="A180" s="353"/>
      <c r="B180" s="39" t="s">
        <v>441</v>
      </c>
      <c r="C180" s="354" t="s">
        <v>75</v>
      </c>
      <c r="D180" s="355"/>
      <c r="E180" s="39" t="s">
        <v>10</v>
      </c>
      <c r="F180" s="354" t="s">
        <v>76</v>
      </c>
      <c r="G180" s="355"/>
      <c r="H180" s="40" t="s">
        <v>77</v>
      </c>
      <c r="I180" s="232" t="s">
        <v>42</v>
      </c>
      <c r="J180" s="42" t="s">
        <v>43</v>
      </c>
      <c r="K180" s="233" t="s">
        <v>44</v>
      </c>
      <c r="L180" s="353"/>
      <c r="M180" s="353"/>
      <c r="N180" s="57"/>
      <c r="O180" s="57"/>
    </row>
    <row r="181" spans="1:15" x14ac:dyDescent="0.2">
      <c r="A181" s="42">
        <v>1</v>
      </c>
      <c r="B181" s="42">
        <v>2</v>
      </c>
      <c r="C181" s="319">
        <v>3</v>
      </c>
      <c r="D181" s="320"/>
      <c r="E181" s="42">
        <v>4</v>
      </c>
      <c r="F181" s="319">
        <v>5</v>
      </c>
      <c r="G181" s="320"/>
      <c r="H181" s="42">
        <v>6</v>
      </c>
      <c r="I181" s="42">
        <v>7</v>
      </c>
      <c r="J181" s="42">
        <v>8</v>
      </c>
      <c r="K181" s="42">
        <v>9</v>
      </c>
      <c r="L181" s="42">
        <v>10</v>
      </c>
      <c r="M181" s="42">
        <v>11</v>
      </c>
      <c r="N181" s="57"/>
      <c r="O181" s="57"/>
    </row>
    <row r="182" spans="1:15" x14ac:dyDescent="0.2">
      <c r="A182" s="47">
        <v>1</v>
      </c>
      <c r="B182" s="44" t="s">
        <v>363</v>
      </c>
      <c r="C182" s="48" t="s">
        <v>14</v>
      </c>
      <c r="D182" s="59" t="s">
        <v>366</v>
      </c>
      <c r="E182" s="47" t="s">
        <v>368</v>
      </c>
      <c r="F182" s="50">
        <v>90000</v>
      </c>
      <c r="G182" s="46" t="s">
        <v>48</v>
      </c>
      <c r="H182" s="51">
        <v>51000000000</v>
      </c>
      <c r="I182" s="44">
        <v>243</v>
      </c>
      <c r="J182" s="44">
        <v>0</v>
      </c>
      <c r="K182" s="44">
        <f>I182+J182</f>
        <v>243</v>
      </c>
      <c r="L182" s="47" t="s">
        <v>220</v>
      </c>
      <c r="M182" s="46"/>
      <c r="N182" s="57" t="s">
        <v>564</v>
      </c>
      <c r="O182" s="57"/>
    </row>
    <row r="183" spans="1:15" x14ac:dyDescent="0.2">
      <c r="A183" s="47"/>
      <c r="B183" s="44" t="s">
        <v>364</v>
      </c>
      <c r="C183" s="62"/>
      <c r="D183" s="133" t="s">
        <v>367</v>
      </c>
      <c r="E183" s="47"/>
      <c r="F183" s="50"/>
      <c r="G183" s="46"/>
      <c r="H183" s="51"/>
      <c r="I183" s="44"/>
      <c r="J183" s="44"/>
      <c r="K183" s="44"/>
      <c r="L183" s="47"/>
      <c r="M183" s="46"/>
      <c r="N183" s="57"/>
      <c r="O183" s="57"/>
    </row>
    <row r="184" spans="1:15" x14ac:dyDescent="0.2">
      <c r="A184" s="47"/>
      <c r="B184" s="44" t="s">
        <v>365</v>
      </c>
      <c r="C184" s="62"/>
      <c r="D184" s="46"/>
      <c r="E184" s="47"/>
      <c r="F184" s="50"/>
      <c r="G184" s="46"/>
      <c r="H184" s="51"/>
      <c r="I184" s="44"/>
      <c r="J184" s="44"/>
      <c r="K184" s="44"/>
      <c r="L184" s="47"/>
      <c r="M184" s="46"/>
      <c r="N184" s="57"/>
      <c r="O184" s="57"/>
    </row>
    <row r="185" spans="1:15" x14ac:dyDescent="0.2">
      <c r="A185" s="47"/>
      <c r="B185" s="44"/>
      <c r="C185" s="62"/>
      <c r="D185" s="46"/>
      <c r="E185" s="47"/>
      <c r="F185" s="50"/>
      <c r="G185" s="46"/>
      <c r="H185" s="51"/>
      <c r="I185" s="44"/>
      <c r="J185" s="44"/>
      <c r="K185" s="44"/>
      <c r="L185" s="47"/>
      <c r="M185" s="46"/>
      <c r="N185" s="57"/>
      <c r="O185" s="57"/>
    </row>
    <row r="186" spans="1:15" x14ac:dyDescent="0.2">
      <c r="A186" s="47">
        <v>2</v>
      </c>
      <c r="B186" s="44" t="s">
        <v>162</v>
      </c>
      <c r="C186" s="48" t="s">
        <v>14</v>
      </c>
      <c r="D186" s="46" t="s">
        <v>163</v>
      </c>
      <c r="E186" s="47" t="s">
        <v>368</v>
      </c>
      <c r="F186" s="50">
        <v>51000</v>
      </c>
      <c r="G186" s="46" t="s">
        <v>48</v>
      </c>
      <c r="H186" s="51">
        <v>33000000000</v>
      </c>
      <c r="I186" s="44">
        <v>300</v>
      </c>
      <c r="J186" s="44">
        <v>10</v>
      </c>
      <c r="K186" s="44">
        <f>I186+J186</f>
        <v>310</v>
      </c>
      <c r="L186" s="47" t="s">
        <v>54</v>
      </c>
      <c r="M186" s="46"/>
      <c r="N186" s="57" t="s">
        <v>564</v>
      </c>
      <c r="O186" s="57"/>
    </row>
    <row r="187" spans="1:15" x14ac:dyDescent="0.2">
      <c r="A187" s="47"/>
      <c r="B187" s="44" t="s">
        <v>164</v>
      </c>
      <c r="C187" s="48"/>
      <c r="D187" s="49" t="s">
        <v>165</v>
      </c>
      <c r="E187" s="47"/>
      <c r="F187" s="50"/>
      <c r="G187" s="46"/>
      <c r="H187" s="51"/>
      <c r="I187" s="44"/>
      <c r="J187" s="44"/>
      <c r="K187" s="44"/>
      <c r="L187" s="47"/>
      <c r="M187" s="46"/>
      <c r="N187" s="57"/>
      <c r="O187" s="57"/>
    </row>
    <row r="188" spans="1:15" x14ac:dyDescent="0.2">
      <c r="A188" s="47"/>
      <c r="B188" s="44"/>
      <c r="C188" s="48"/>
      <c r="D188" s="49"/>
      <c r="E188" s="47"/>
      <c r="F188" s="50"/>
      <c r="G188" s="46"/>
      <c r="H188" s="51"/>
      <c r="I188" s="44"/>
      <c r="J188" s="44"/>
      <c r="K188" s="44"/>
      <c r="L188" s="47"/>
      <c r="M188" s="46"/>
      <c r="N188" s="57"/>
      <c r="O188" s="57"/>
    </row>
    <row r="189" spans="1:15" x14ac:dyDescent="0.2">
      <c r="A189" s="47">
        <v>3</v>
      </c>
      <c r="B189" s="44" t="s">
        <v>82</v>
      </c>
      <c r="C189" s="48" t="s">
        <v>14</v>
      </c>
      <c r="D189" s="49" t="s">
        <v>171</v>
      </c>
      <c r="E189" s="47" t="s">
        <v>368</v>
      </c>
      <c r="F189" s="50">
        <v>9000</v>
      </c>
      <c r="G189" s="46" t="s">
        <v>48</v>
      </c>
      <c r="H189" s="51">
        <v>1745000000</v>
      </c>
      <c r="I189" s="44">
        <v>425</v>
      </c>
      <c r="J189" s="44">
        <v>5</v>
      </c>
      <c r="K189" s="44">
        <f>I189+J189</f>
        <v>430</v>
      </c>
      <c r="L189" s="47" t="s">
        <v>54</v>
      </c>
      <c r="M189" s="46"/>
      <c r="N189" s="57" t="s">
        <v>563</v>
      </c>
      <c r="O189" s="57"/>
    </row>
    <row r="190" spans="1:15" x14ac:dyDescent="0.2">
      <c r="A190" s="47"/>
      <c r="B190" s="44" t="s">
        <v>172</v>
      </c>
      <c r="C190" s="48"/>
      <c r="D190" s="49" t="s">
        <v>173</v>
      </c>
      <c r="E190" s="47"/>
      <c r="F190" s="50"/>
      <c r="G190" s="46"/>
      <c r="H190" s="51"/>
      <c r="I190" s="44"/>
      <c r="J190" s="44"/>
      <c r="K190" s="44"/>
      <c r="L190" s="47"/>
      <c r="M190" s="46"/>
      <c r="N190" s="57"/>
      <c r="O190" s="57"/>
    </row>
    <row r="191" spans="1:15" x14ac:dyDescent="0.2">
      <c r="A191" s="47"/>
      <c r="B191" s="44"/>
      <c r="C191" s="48"/>
      <c r="D191" s="46"/>
      <c r="E191" s="47"/>
      <c r="F191" s="50"/>
      <c r="G191" s="46"/>
      <c r="H191" s="51"/>
      <c r="I191" s="44"/>
      <c r="J191" s="44"/>
      <c r="K191" s="44"/>
      <c r="L191" s="47"/>
      <c r="M191" s="46"/>
      <c r="N191" s="57"/>
      <c r="O191" s="57"/>
    </row>
    <row r="192" spans="1:15" x14ac:dyDescent="0.2">
      <c r="A192" s="47">
        <v>4</v>
      </c>
      <c r="B192" s="44" t="s">
        <v>174</v>
      </c>
      <c r="C192" s="48" t="s">
        <v>14</v>
      </c>
      <c r="D192" s="49" t="s">
        <v>175</v>
      </c>
      <c r="E192" s="47" t="s">
        <v>368</v>
      </c>
      <c r="F192" s="50">
        <v>36000</v>
      </c>
      <c r="G192" s="46" t="s">
        <v>48</v>
      </c>
      <c r="H192" s="51">
        <v>11778700000</v>
      </c>
      <c r="I192" s="44">
        <v>450</v>
      </c>
      <c r="J192" s="44">
        <v>3</v>
      </c>
      <c r="K192" s="44">
        <f>I192+J192</f>
        <v>453</v>
      </c>
      <c r="L192" s="47" t="s">
        <v>54</v>
      </c>
      <c r="M192" s="46"/>
      <c r="N192" s="57" t="s">
        <v>564</v>
      </c>
      <c r="O192" s="57"/>
    </row>
    <row r="193" spans="1:17" x14ac:dyDescent="0.2">
      <c r="A193" s="47"/>
      <c r="B193" s="44" t="s">
        <v>172</v>
      </c>
      <c r="C193" s="62"/>
      <c r="D193" s="49" t="s">
        <v>176</v>
      </c>
      <c r="E193" s="47"/>
      <c r="F193" s="50"/>
      <c r="G193" s="46"/>
      <c r="H193" s="51"/>
      <c r="I193" s="44"/>
      <c r="J193" s="44"/>
      <c r="K193" s="44"/>
      <c r="L193" s="47"/>
      <c r="M193" s="46"/>
      <c r="N193" s="57"/>
      <c r="O193" s="57"/>
    </row>
    <row r="194" spans="1:17" x14ac:dyDescent="0.2">
      <c r="A194" s="47"/>
      <c r="B194" s="44"/>
      <c r="C194" s="62"/>
      <c r="D194" s="46"/>
      <c r="E194" s="47"/>
      <c r="F194" s="50"/>
      <c r="G194" s="46"/>
      <c r="H194" s="51"/>
      <c r="I194" s="44"/>
      <c r="J194" s="44"/>
      <c r="K194" s="44"/>
      <c r="L194" s="47"/>
      <c r="M194" s="46"/>
      <c r="N194" s="57"/>
      <c r="O194" s="57"/>
    </row>
    <row r="195" spans="1:17" x14ac:dyDescent="0.2">
      <c r="A195" s="47">
        <v>5</v>
      </c>
      <c r="B195" s="61" t="s">
        <v>167</v>
      </c>
      <c r="C195" s="48" t="s">
        <v>14</v>
      </c>
      <c r="D195" s="59" t="s">
        <v>168</v>
      </c>
      <c r="E195" s="47" t="s">
        <v>368</v>
      </c>
      <c r="F195" s="50">
        <v>84000</v>
      </c>
      <c r="G195" s="46" t="s">
        <v>48</v>
      </c>
      <c r="H195" s="51">
        <v>77924500000</v>
      </c>
      <c r="I195" s="44">
        <v>80</v>
      </c>
      <c r="J195" s="44">
        <v>0</v>
      </c>
      <c r="K195" s="44">
        <f>I195+J195</f>
        <v>80</v>
      </c>
      <c r="L195" s="47" t="s">
        <v>54</v>
      </c>
      <c r="M195" s="46"/>
      <c r="N195" s="57" t="s">
        <v>564</v>
      </c>
      <c r="O195" s="57"/>
    </row>
    <row r="196" spans="1:17" x14ac:dyDescent="0.2">
      <c r="A196" s="47"/>
      <c r="B196" s="159" t="s">
        <v>166</v>
      </c>
      <c r="C196" s="62"/>
      <c r="D196" s="49" t="s">
        <v>169</v>
      </c>
      <c r="E196" s="47"/>
      <c r="F196" s="50"/>
      <c r="G196" s="46"/>
      <c r="H196" s="51"/>
      <c r="I196" s="44"/>
      <c r="J196" s="44"/>
      <c r="K196" s="44"/>
      <c r="L196" s="47"/>
      <c r="M196" s="46"/>
      <c r="N196" s="57"/>
      <c r="O196" s="57"/>
    </row>
    <row r="197" spans="1:17" x14ac:dyDescent="0.2">
      <c r="A197" s="47"/>
      <c r="B197" s="44"/>
      <c r="C197" s="45"/>
      <c r="D197" s="46"/>
      <c r="E197" s="44"/>
      <c r="F197" s="50"/>
      <c r="G197" s="46"/>
      <c r="H197" s="51"/>
      <c r="I197" s="44"/>
      <c r="J197" s="44"/>
      <c r="K197" s="44"/>
      <c r="L197" s="47"/>
      <c r="M197" s="46"/>
      <c r="N197" s="57"/>
      <c r="O197" s="57"/>
      <c r="Q197" s="128">
        <v>5100000</v>
      </c>
    </row>
    <row r="198" spans="1:17" ht="15" x14ac:dyDescent="0.25">
      <c r="A198" s="53"/>
      <c r="B198" s="345" t="s">
        <v>7</v>
      </c>
      <c r="C198" s="346"/>
      <c r="D198" s="347"/>
      <c r="E198" s="53"/>
      <c r="F198" s="54">
        <f>SUM(F182:F196)</f>
        <v>270000</v>
      </c>
      <c r="G198" s="55" t="s">
        <v>48</v>
      </c>
      <c r="H198" s="54">
        <f>SUM(H182:H196)</f>
        <v>175448200000</v>
      </c>
      <c r="I198" s="54">
        <f>SUM(I182:I196)</f>
        <v>1498</v>
      </c>
      <c r="J198" s="54">
        <f>SUM(J182:J196)</f>
        <v>18</v>
      </c>
      <c r="K198" s="54">
        <f>SUM(K182:K196)</f>
        <v>1516</v>
      </c>
      <c r="L198" s="53"/>
      <c r="M198" s="56"/>
      <c r="N198" s="57"/>
      <c r="O198" s="57"/>
      <c r="Q198" s="128">
        <v>10000</v>
      </c>
    </row>
    <row r="199" spans="1:17" x14ac:dyDescent="0.2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</row>
    <row r="200" spans="1:17" ht="15" x14ac:dyDescent="0.2">
      <c r="A200" s="348" t="s">
        <v>308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32"/>
      <c r="M200" s="332"/>
      <c r="N200" s="57"/>
      <c r="O200" s="57"/>
    </row>
    <row r="201" spans="1:17" x14ac:dyDescent="0.2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57"/>
      <c r="O201" s="57"/>
    </row>
    <row r="202" spans="1:17" x14ac:dyDescent="0.2">
      <c r="A202" s="352" t="s">
        <v>68</v>
      </c>
      <c r="B202" s="37" t="s">
        <v>33</v>
      </c>
      <c r="C202" s="349" t="s">
        <v>69</v>
      </c>
      <c r="D202" s="350"/>
      <c r="E202" s="37" t="s">
        <v>70</v>
      </c>
      <c r="F202" s="349" t="s">
        <v>71</v>
      </c>
      <c r="G202" s="350"/>
      <c r="H202" s="38" t="s">
        <v>72</v>
      </c>
      <c r="I202" s="319" t="s">
        <v>36</v>
      </c>
      <c r="J202" s="351"/>
      <c r="K202" s="320"/>
      <c r="L202" s="352" t="s">
        <v>8</v>
      </c>
      <c r="M202" s="352" t="s">
        <v>73</v>
      </c>
      <c r="N202" s="57"/>
      <c r="O202" s="57"/>
    </row>
    <row r="203" spans="1:17" x14ac:dyDescent="0.2">
      <c r="A203" s="353"/>
      <c r="B203" s="39" t="s">
        <v>441</v>
      </c>
      <c r="C203" s="354" t="s">
        <v>75</v>
      </c>
      <c r="D203" s="355"/>
      <c r="E203" s="39" t="s">
        <v>10</v>
      </c>
      <c r="F203" s="354" t="s">
        <v>76</v>
      </c>
      <c r="G203" s="355"/>
      <c r="H203" s="40" t="s">
        <v>77</v>
      </c>
      <c r="I203" s="232" t="s">
        <v>42</v>
      </c>
      <c r="J203" s="42" t="s">
        <v>43</v>
      </c>
      <c r="K203" s="233" t="s">
        <v>44</v>
      </c>
      <c r="L203" s="353"/>
      <c r="M203" s="353"/>
      <c r="N203" s="57"/>
      <c r="O203" s="57"/>
    </row>
    <row r="204" spans="1:17" x14ac:dyDescent="0.2">
      <c r="A204" s="42">
        <v>1</v>
      </c>
      <c r="B204" s="42">
        <v>2</v>
      </c>
      <c r="C204" s="319">
        <v>3</v>
      </c>
      <c r="D204" s="320"/>
      <c r="E204" s="42">
        <v>4</v>
      </c>
      <c r="F204" s="319">
        <v>5</v>
      </c>
      <c r="G204" s="320"/>
      <c r="H204" s="42">
        <v>6</v>
      </c>
      <c r="I204" s="42">
        <v>7</v>
      </c>
      <c r="J204" s="42">
        <v>8</v>
      </c>
      <c r="K204" s="42">
        <v>9</v>
      </c>
      <c r="L204" s="42">
        <v>10</v>
      </c>
      <c r="M204" s="42">
        <v>11</v>
      </c>
      <c r="N204" s="57"/>
      <c r="O204" s="57"/>
    </row>
    <row r="205" spans="1:17" x14ac:dyDescent="0.2">
      <c r="A205" s="44"/>
      <c r="B205" s="44"/>
      <c r="C205" s="45"/>
      <c r="D205" s="46"/>
      <c r="E205" s="44"/>
      <c r="F205" s="45"/>
      <c r="G205" s="46"/>
      <c r="H205" s="44"/>
      <c r="I205" s="44"/>
      <c r="J205" s="44"/>
      <c r="K205" s="44"/>
      <c r="L205" s="44"/>
      <c r="M205" s="46"/>
      <c r="N205" s="57"/>
      <c r="O205" s="57"/>
    </row>
    <row r="206" spans="1:17" x14ac:dyDescent="0.2">
      <c r="A206" s="47">
        <v>1</v>
      </c>
      <c r="B206" s="44" t="s">
        <v>192</v>
      </c>
      <c r="C206" s="48" t="s">
        <v>14</v>
      </c>
      <c r="D206" s="49" t="s">
        <v>193</v>
      </c>
      <c r="E206" s="47" t="s">
        <v>194</v>
      </c>
      <c r="F206" s="50">
        <v>1800</v>
      </c>
      <c r="G206" s="46" t="s">
        <v>48</v>
      </c>
      <c r="H206" s="51">
        <v>485378000</v>
      </c>
      <c r="I206" s="44">
        <v>13</v>
      </c>
      <c r="J206" s="44">
        <v>0</v>
      </c>
      <c r="K206" s="44">
        <f>I206+J206</f>
        <v>13</v>
      </c>
      <c r="L206" s="47" t="s">
        <v>49</v>
      </c>
      <c r="M206" s="46"/>
      <c r="N206" s="57"/>
      <c r="O206" s="57"/>
    </row>
    <row r="207" spans="1:17" x14ac:dyDescent="0.2">
      <c r="A207" s="47"/>
      <c r="B207" s="159" t="s">
        <v>195</v>
      </c>
      <c r="C207" s="62"/>
      <c r="D207" s="63" t="s">
        <v>196</v>
      </c>
      <c r="E207" s="47"/>
      <c r="F207" s="50"/>
      <c r="G207" s="46"/>
      <c r="H207" s="51"/>
      <c r="I207" s="44"/>
      <c r="J207" s="44"/>
      <c r="K207" s="44"/>
      <c r="L207" s="47"/>
      <c r="M207" s="46"/>
      <c r="N207" s="57" t="s">
        <v>563</v>
      </c>
      <c r="O207" s="57"/>
    </row>
    <row r="208" spans="1:17" x14ac:dyDescent="0.2">
      <c r="A208" s="47"/>
      <c r="B208" s="44"/>
      <c r="C208" s="62"/>
      <c r="D208" s="46"/>
      <c r="E208" s="47"/>
      <c r="F208" s="50"/>
      <c r="G208" s="46"/>
      <c r="H208" s="51"/>
      <c r="I208" s="44"/>
      <c r="J208" s="44"/>
      <c r="K208" s="44"/>
      <c r="L208" s="47"/>
      <c r="M208" s="46"/>
      <c r="N208" s="57"/>
      <c r="O208" s="57"/>
    </row>
    <row r="209" spans="1:15" x14ac:dyDescent="0.2">
      <c r="A209" s="47">
        <v>2</v>
      </c>
      <c r="B209" s="44" t="s">
        <v>197</v>
      </c>
      <c r="C209" s="48" t="s">
        <v>14</v>
      </c>
      <c r="D209" s="49" t="s">
        <v>198</v>
      </c>
      <c r="E209" s="47" t="s">
        <v>194</v>
      </c>
      <c r="F209" s="50">
        <v>5000</v>
      </c>
      <c r="G209" s="46" t="s">
        <v>48</v>
      </c>
      <c r="H209" s="51">
        <v>26000000</v>
      </c>
      <c r="I209" s="44">
        <v>12</v>
      </c>
      <c r="J209" s="44">
        <v>0</v>
      </c>
      <c r="K209" s="44">
        <f>I209+J209</f>
        <v>12</v>
      </c>
      <c r="L209" s="47" t="s">
        <v>49</v>
      </c>
      <c r="M209" s="46"/>
      <c r="N209" s="57" t="s">
        <v>565</v>
      </c>
      <c r="O209" s="57"/>
    </row>
    <row r="210" spans="1:15" x14ac:dyDescent="0.2">
      <c r="A210" s="47"/>
      <c r="B210" s="159" t="s">
        <v>316</v>
      </c>
      <c r="C210" s="62"/>
      <c r="D210" s="49" t="s">
        <v>199</v>
      </c>
      <c r="E210" s="47"/>
      <c r="F210" s="50"/>
      <c r="G210" s="46"/>
      <c r="H210" s="51"/>
      <c r="I210" s="44"/>
      <c r="J210" s="44"/>
      <c r="K210" s="44"/>
      <c r="L210" s="47"/>
      <c r="M210" s="46"/>
      <c r="N210" s="57"/>
      <c r="O210" s="57"/>
    </row>
    <row r="211" spans="1:15" x14ac:dyDescent="0.2">
      <c r="A211" s="47"/>
      <c r="B211" s="44"/>
      <c r="C211" s="62"/>
      <c r="D211" s="46"/>
      <c r="E211" s="47"/>
      <c r="F211" s="50"/>
      <c r="G211" s="46"/>
      <c r="H211" s="51"/>
      <c r="I211" s="44"/>
      <c r="J211" s="44"/>
      <c r="K211" s="44"/>
      <c r="L211" s="47"/>
      <c r="M211" s="46"/>
      <c r="N211" s="57"/>
      <c r="O211" s="57"/>
    </row>
    <row r="212" spans="1:15" x14ac:dyDescent="0.2">
      <c r="A212" s="224">
        <v>3</v>
      </c>
      <c r="B212" s="44" t="s">
        <v>200</v>
      </c>
      <c r="C212" s="48" t="s">
        <v>14</v>
      </c>
      <c r="D212" s="49" t="s">
        <v>201</v>
      </c>
      <c r="E212" s="47" t="s">
        <v>194</v>
      </c>
      <c r="F212" s="50">
        <v>1500</v>
      </c>
      <c r="G212" s="46" t="s">
        <v>48</v>
      </c>
      <c r="H212" s="51">
        <v>29000000</v>
      </c>
      <c r="I212" s="44">
        <v>7</v>
      </c>
      <c r="J212" s="44">
        <v>0</v>
      </c>
      <c r="K212" s="44">
        <f>I212+J212</f>
        <v>7</v>
      </c>
      <c r="L212" s="47" t="s">
        <v>49</v>
      </c>
      <c r="M212" s="46"/>
      <c r="N212" s="57" t="s">
        <v>565</v>
      </c>
      <c r="O212" s="57"/>
    </row>
    <row r="213" spans="1:15" x14ac:dyDescent="0.2">
      <c r="A213" s="47"/>
      <c r="B213" s="44" t="s">
        <v>317</v>
      </c>
      <c r="C213" s="62"/>
      <c r="D213" s="49" t="s">
        <v>202</v>
      </c>
      <c r="E213" s="47"/>
      <c r="F213" s="50"/>
      <c r="G213" s="46"/>
      <c r="H213" s="51"/>
      <c r="I213" s="44"/>
      <c r="J213" s="44"/>
      <c r="K213" s="44"/>
      <c r="L213" s="47"/>
      <c r="M213" s="46"/>
      <c r="N213" s="57"/>
      <c r="O213" s="57"/>
    </row>
    <row r="214" spans="1:15" x14ac:dyDescent="0.2">
      <c r="A214" s="47"/>
      <c r="B214" s="44"/>
      <c r="C214" s="62"/>
      <c r="D214" s="46"/>
      <c r="E214" s="47"/>
      <c r="F214" s="50"/>
      <c r="G214" s="46"/>
      <c r="H214" s="51"/>
      <c r="I214" s="44"/>
      <c r="J214" s="44"/>
      <c r="K214" s="44"/>
      <c r="L214" s="47"/>
      <c r="M214" s="46"/>
      <c r="N214" s="57"/>
      <c r="O214" s="57"/>
    </row>
    <row r="215" spans="1:15" ht="15" x14ac:dyDescent="0.25">
      <c r="A215" s="53"/>
      <c r="B215" s="345" t="s">
        <v>7</v>
      </c>
      <c r="C215" s="346"/>
      <c r="D215" s="347"/>
      <c r="E215" s="53"/>
      <c r="F215" s="54">
        <f>SUM(F206:F214)</f>
        <v>8300</v>
      </c>
      <c r="G215" s="55" t="s">
        <v>48</v>
      </c>
      <c r="H215" s="54">
        <f>SUM(H206:H214)</f>
        <v>540378000</v>
      </c>
      <c r="I215" s="54">
        <f>SUM(I206:I214)</f>
        <v>32</v>
      </c>
      <c r="J215" s="54">
        <f>SUM(J206:J214)</f>
        <v>0</v>
      </c>
      <c r="K215" s="54">
        <f>SUM(K206:K214)</f>
        <v>32</v>
      </c>
      <c r="L215" s="53"/>
      <c r="M215" s="56"/>
      <c r="N215" s="57"/>
      <c r="O215" s="57"/>
    </row>
    <row r="216" spans="1:15" x14ac:dyDescent="0.2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</row>
    <row r="217" spans="1:15" ht="15" x14ac:dyDescent="0.2">
      <c r="A217" s="348" t="s">
        <v>315</v>
      </c>
      <c r="B217" s="332"/>
      <c r="C217" s="332"/>
      <c r="D217" s="332"/>
      <c r="E217" s="332"/>
      <c r="F217" s="332"/>
      <c r="G217" s="332"/>
      <c r="H217" s="332"/>
      <c r="I217" s="332"/>
      <c r="J217" s="332"/>
      <c r="K217" s="332"/>
      <c r="L217" s="332"/>
      <c r="M217" s="332"/>
      <c r="N217" s="57"/>
      <c r="O217" s="57"/>
    </row>
    <row r="218" spans="1:15" x14ac:dyDescent="0.2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57"/>
      <c r="O218" s="57"/>
    </row>
    <row r="219" spans="1:15" x14ac:dyDescent="0.2">
      <c r="A219" s="352" t="s">
        <v>68</v>
      </c>
      <c r="B219" s="37" t="s">
        <v>33</v>
      </c>
      <c r="C219" s="349" t="s">
        <v>69</v>
      </c>
      <c r="D219" s="350"/>
      <c r="E219" s="37" t="s">
        <v>70</v>
      </c>
      <c r="F219" s="349" t="s">
        <v>71</v>
      </c>
      <c r="G219" s="350"/>
      <c r="H219" s="38" t="s">
        <v>72</v>
      </c>
      <c r="I219" s="319" t="s">
        <v>36</v>
      </c>
      <c r="J219" s="351"/>
      <c r="K219" s="320"/>
      <c r="L219" s="352" t="s">
        <v>8</v>
      </c>
      <c r="M219" s="352" t="s">
        <v>73</v>
      </c>
      <c r="N219" s="57"/>
      <c r="O219" s="57"/>
    </row>
    <row r="220" spans="1:15" x14ac:dyDescent="0.2">
      <c r="A220" s="353"/>
      <c r="B220" s="39" t="s">
        <v>441</v>
      </c>
      <c r="C220" s="354" t="s">
        <v>75</v>
      </c>
      <c r="D220" s="355"/>
      <c r="E220" s="39" t="s">
        <v>10</v>
      </c>
      <c r="F220" s="354" t="s">
        <v>76</v>
      </c>
      <c r="G220" s="355"/>
      <c r="H220" s="40" t="s">
        <v>77</v>
      </c>
      <c r="I220" s="232" t="s">
        <v>42</v>
      </c>
      <c r="J220" s="42" t="s">
        <v>43</v>
      </c>
      <c r="K220" s="233" t="s">
        <v>44</v>
      </c>
      <c r="L220" s="353"/>
      <c r="M220" s="353"/>
      <c r="N220" s="57"/>
      <c r="O220" s="57"/>
    </row>
    <row r="221" spans="1:15" x14ac:dyDescent="0.2">
      <c r="A221" s="42">
        <v>1</v>
      </c>
      <c r="B221" s="42">
        <v>2</v>
      </c>
      <c r="C221" s="319">
        <v>3</v>
      </c>
      <c r="D221" s="320"/>
      <c r="E221" s="42">
        <v>4</v>
      </c>
      <c r="F221" s="319">
        <v>5</v>
      </c>
      <c r="G221" s="320"/>
      <c r="H221" s="42">
        <v>6</v>
      </c>
      <c r="I221" s="42">
        <v>7</v>
      </c>
      <c r="J221" s="42">
        <v>8</v>
      </c>
      <c r="K221" s="42">
        <v>9</v>
      </c>
      <c r="L221" s="42">
        <v>10</v>
      </c>
      <c r="M221" s="42">
        <v>11</v>
      </c>
      <c r="N221" s="57"/>
      <c r="O221" s="57"/>
    </row>
    <row r="222" spans="1:15" x14ac:dyDescent="0.2">
      <c r="A222" s="44"/>
      <c r="B222" s="44"/>
      <c r="C222" s="45"/>
      <c r="D222" s="46"/>
      <c r="E222" s="44"/>
      <c r="F222" s="45"/>
      <c r="G222" s="46"/>
      <c r="H222" s="44"/>
      <c r="I222" s="44"/>
      <c r="J222" s="44"/>
      <c r="K222" s="44"/>
      <c r="L222" s="44"/>
      <c r="M222" s="46"/>
      <c r="N222" s="57"/>
      <c r="O222" s="57"/>
    </row>
    <row r="223" spans="1:15" x14ac:dyDescent="0.2">
      <c r="A223" s="47">
        <v>1</v>
      </c>
      <c r="B223" s="44" t="s">
        <v>152</v>
      </c>
      <c r="C223" s="48" t="s">
        <v>14</v>
      </c>
      <c r="D223" s="49" t="s">
        <v>80</v>
      </c>
      <c r="E223" s="61" t="s">
        <v>205</v>
      </c>
      <c r="F223" s="50">
        <v>4000</v>
      </c>
      <c r="G223" s="46" t="s">
        <v>48</v>
      </c>
      <c r="H223" s="51">
        <v>350000000</v>
      </c>
      <c r="I223" s="44">
        <v>90</v>
      </c>
      <c r="J223" s="44">
        <v>0</v>
      </c>
      <c r="K223" s="44">
        <f>I223+J223</f>
        <v>90</v>
      </c>
      <c r="L223" s="47" t="s">
        <v>49</v>
      </c>
      <c r="M223" s="46"/>
      <c r="N223" s="57" t="s">
        <v>563</v>
      </c>
      <c r="O223" s="57"/>
    </row>
    <row r="224" spans="1:15" x14ac:dyDescent="0.2">
      <c r="A224" s="47"/>
      <c r="B224" s="61" t="s">
        <v>294</v>
      </c>
      <c r="C224" s="62"/>
      <c r="D224" s="49" t="s">
        <v>81</v>
      </c>
      <c r="E224" s="47"/>
      <c r="F224" s="50"/>
      <c r="G224" s="46"/>
      <c r="H224" s="51"/>
      <c r="I224" s="44"/>
      <c r="J224" s="44"/>
      <c r="K224" s="44"/>
      <c r="L224" s="47"/>
      <c r="M224" s="46"/>
      <c r="N224" s="57"/>
      <c r="O224" s="57"/>
    </row>
    <row r="225" spans="1:15" x14ac:dyDescent="0.2">
      <c r="A225" s="47"/>
      <c r="B225" s="44"/>
      <c r="C225" s="62"/>
      <c r="D225" s="46"/>
      <c r="E225" s="47"/>
      <c r="F225" s="50"/>
      <c r="G225" s="46"/>
      <c r="H225" s="51"/>
      <c r="I225" s="44"/>
      <c r="J225" s="44"/>
      <c r="K225" s="44"/>
      <c r="L225" s="47"/>
      <c r="M225" s="46"/>
      <c r="N225" s="57"/>
      <c r="O225" s="57"/>
    </row>
    <row r="226" spans="1:15" x14ac:dyDescent="0.2">
      <c r="A226" s="47">
        <v>2</v>
      </c>
      <c r="B226" s="159" t="s">
        <v>53</v>
      </c>
      <c r="C226" s="48" t="s">
        <v>14</v>
      </c>
      <c r="D226" s="49" t="s">
        <v>212</v>
      </c>
      <c r="E226" s="61" t="s">
        <v>213</v>
      </c>
      <c r="F226" s="50">
        <v>136170</v>
      </c>
      <c r="G226" s="46" t="s">
        <v>214</v>
      </c>
      <c r="H226" s="51">
        <v>17974700000</v>
      </c>
      <c r="I226" s="44">
        <v>31</v>
      </c>
      <c r="J226" s="44">
        <v>0</v>
      </c>
      <c r="K226" s="44">
        <f>I226+J226</f>
        <v>31</v>
      </c>
      <c r="L226" s="47" t="s">
        <v>49</v>
      </c>
      <c r="M226" s="46"/>
      <c r="N226" s="57" t="s">
        <v>564</v>
      </c>
      <c r="O226" s="57"/>
    </row>
    <row r="227" spans="1:15" x14ac:dyDescent="0.2">
      <c r="A227" s="47"/>
      <c r="B227" s="61" t="s">
        <v>309</v>
      </c>
      <c r="C227" s="62"/>
      <c r="D227" s="49" t="s">
        <v>160</v>
      </c>
      <c r="E227" s="61" t="s">
        <v>215</v>
      </c>
      <c r="F227" s="50">
        <v>52033</v>
      </c>
      <c r="G227" s="46" t="s">
        <v>214</v>
      </c>
      <c r="H227" s="51"/>
      <c r="I227" s="44"/>
      <c r="J227" s="44"/>
      <c r="K227" s="44"/>
      <c r="L227" s="47"/>
      <c r="M227" s="46"/>
      <c r="N227" s="57"/>
      <c r="O227" s="57"/>
    </row>
    <row r="228" spans="1:15" x14ac:dyDescent="0.2">
      <c r="A228" s="47"/>
      <c r="B228" s="44" t="s">
        <v>161</v>
      </c>
      <c r="C228" s="62"/>
      <c r="D228" s="46"/>
      <c r="E228" s="47"/>
      <c r="F228" s="50"/>
      <c r="G228" s="46"/>
      <c r="H228" s="51"/>
      <c r="I228" s="44"/>
      <c r="J228" s="44"/>
      <c r="K228" s="44"/>
      <c r="L228" s="47"/>
      <c r="M228" s="46"/>
      <c r="N228" s="57"/>
      <c r="O228" s="57"/>
    </row>
    <row r="229" spans="1:15" x14ac:dyDescent="0.2">
      <c r="A229" s="47"/>
      <c r="B229" s="44"/>
      <c r="C229" s="48"/>
      <c r="D229" s="46"/>
      <c r="E229" s="47"/>
      <c r="F229" s="50"/>
      <c r="G229" s="46"/>
      <c r="H229" s="51"/>
      <c r="I229" s="44"/>
      <c r="J229" s="44"/>
      <c r="K229" s="44"/>
      <c r="L229" s="47"/>
      <c r="M229" s="46"/>
      <c r="N229" s="57"/>
      <c r="O229" s="57"/>
    </row>
    <row r="230" spans="1:15" ht="17.25" customHeight="1" x14ac:dyDescent="0.25">
      <c r="A230" s="64" t="s">
        <v>7</v>
      </c>
      <c r="B230" s="65"/>
      <c r="C230" s="65"/>
      <c r="D230" s="65"/>
      <c r="E230" s="66"/>
      <c r="F230" s="54"/>
      <c r="G230" s="55"/>
      <c r="H230" s="69">
        <f>SUM(H223:H229)</f>
        <v>18324700000</v>
      </c>
      <c r="I230" s="69">
        <f>SUM(I223:I229)</f>
        <v>121</v>
      </c>
      <c r="J230" s="69">
        <f>SUM(J223:J229)</f>
        <v>0</v>
      </c>
      <c r="K230" s="69">
        <f>SUM(K223:K229)</f>
        <v>121</v>
      </c>
      <c r="L230" s="70"/>
      <c r="M230" s="70"/>
      <c r="N230" s="57"/>
      <c r="O230" s="57"/>
    </row>
    <row r="231" spans="1:15" x14ac:dyDescent="0.2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</row>
    <row r="232" spans="1:15" ht="15" x14ac:dyDescent="0.2">
      <c r="A232" s="332" t="s">
        <v>318</v>
      </c>
      <c r="B232" s="332"/>
      <c r="C232" s="332"/>
      <c r="D232" s="332"/>
      <c r="E232" s="332"/>
      <c r="F232" s="332"/>
      <c r="G232" s="332"/>
      <c r="H232" s="332"/>
      <c r="I232" s="332"/>
      <c r="J232" s="332"/>
      <c r="K232" s="332"/>
      <c r="L232" s="332"/>
      <c r="M232" s="332"/>
      <c r="N232" s="57"/>
      <c r="O232" s="57"/>
    </row>
    <row r="233" spans="1:15" ht="15" thickBot="1" x14ac:dyDescent="0.25">
      <c r="A233" s="75"/>
      <c r="B233" s="57"/>
      <c r="C233" s="57"/>
      <c r="D233" s="75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</row>
    <row r="234" spans="1:15" ht="15" thickTop="1" x14ac:dyDescent="0.2">
      <c r="A234" s="328" t="s">
        <v>0</v>
      </c>
      <c r="B234" s="236" t="s">
        <v>33</v>
      </c>
      <c r="C234" s="236"/>
      <c r="D234" s="236" t="s">
        <v>34</v>
      </c>
      <c r="E234" s="236" t="s">
        <v>3</v>
      </c>
      <c r="F234" s="330" t="s">
        <v>35</v>
      </c>
      <c r="G234" s="331"/>
      <c r="H234" s="236" t="s">
        <v>7</v>
      </c>
      <c r="I234" s="372" t="s">
        <v>36</v>
      </c>
      <c r="J234" s="372"/>
      <c r="K234" s="372"/>
      <c r="L234" s="370" t="s">
        <v>8</v>
      </c>
      <c r="M234" s="315" t="s">
        <v>73</v>
      </c>
      <c r="N234" s="57"/>
      <c r="O234" s="57"/>
    </row>
    <row r="235" spans="1:15" x14ac:dyDescent="0.2">
      <c r="A235" s="382"/>
      <c r="B235" s="241" t="s">
        <v>38</v>
      </c>
      <c r="C235" s="241"/>
      <c r="D235" s="241" t="s">
        <v>39</v>
      </c>
      <c r="E235" s="241" t="s">
        <v>10</v>
      </c>
      <c r="F235" s="375" t="s">
        <v>40</v>
      </c>
      <c r="G235" s="376"/>
      <c r="H235" s="241" t="s">
        <v>41</v>
      </c>
      <c r="I235" s="241" t="s">
        <v>42</v>
      </c>
      <c r="J235" s="241" t="s">
        <v>43</v>
      </c>
      <c r="K235" s="241" t="s">
        <v>44</v>
      </c>
      <c r="L235" s="381"/>
      <c r="M235" s="377"/>
      <c r="N235" s="57"/>
      <c r="O235" s="57"/>
    </row>
    <row r="236" spans="1:15" ht="15" thickBot="1" x14ac:dyDescent="0.25">
      <c r="A236" s="162">
        <v>1</v>
      </c>
      <c r="B236" s="163">
        <v>2</v>
      </c>
      <c r="C236" s="163"/>
      <c r="D236" s="163">
        <v>3</v>
      </c>
      <c r="E236" s="163">
        <v>4</v>
      </c>
      <c r="F236" s="243">
        <v>5</v>
      </c>
      <c r="G236" s="244"/>
      <c r="H236" s="163">
        <v>6</v>
      </c>
      <c r="I236" s="163">
        <v>7</v>
      </c>
      <c r="J236" s="163">
        <v>8</v>
      </c>
      <c r="K236" s="163">
        <v>9</v>
      </c>
      <c r="L236" s="163">
        <v>10</v>
      </c>
      <c r="M236" s="164">
        <v>11</v>
      </c>
      <c r="N236" s="57"/>
      <c r="O236" s="57"/>
    </row>
    <row r="237" spans="1:15" ht="15.75" thickTop="1" x14ac:dyDescent="0.25">
      <c r="A237" s="242"/>
      <c r="B237" s="129" t="s">
        <v>216</v>
      </c>
      <c r="C237" s="241"/>
      <c r="D237" s="241"/>
      <c r="E237" s="241"/>
      <c r="F237" s="238"/>
      <c r="G237" s="239"/>
      <c r="H237" s="241"/>
      <c r="I237" s="241"/>
      <c r="J237" s="241"/>
      <c r="K237" s="241"/>
      <c r="L237" s="241"/>
      <c r="M237" s="240"/>
      <c r="N237" s="57"/>
      <c r="O237" s="57"/>
    </row>
    <row r="238" spans="1:15" ht="11.25" customHeight="1" x14ac:dyDescent="0.2">
      <c r="A238" s="82"/>
      <c r="B238" s="44"/>
      <c r="C238" s="44"/>
      <c r="D238" s="83"/>
      <c r="E238" s="47"/>
      <c r="F238" s="84"/>
      <c r="G238" s="46"/>
      <c r="H238" s="85"/>
      <c r="I238" s="44"/>
      <c r="J238" s="44"/>
      <c r="K238" s="44"/>
      <c r="L238" s="47"/>
      <c r="M238" s="86"/>
      <c r="N238" s="57"/>
      <c r="O238" s="57"/>
    </row>
    <row r="239" spans="1:15" x14ac:dyDescent="0.2">
      <c r="A239" s="82">
        <v>1</v>
      </c>
      <c r="B239" s="44" t="s">
        <v>217</v>
      </c>
      <c r="C239" s="44"/>
      <c r="D239" s="83" t="s">
        <v>218</v>
      </c>
      <c r="E239" s="47" t="s">
        <v>219</v>
      </c>
      <c r="F239" s="84">
        <v>18000</v>
      </c>
      <c r="G239" s="46" t="s">
        <v>16</v>
      </c>
      <c r="H239" s="85">
        <v>2396851088</v>
      </c>
      <c r="I239" s="44">
        <v>58</v>
      </c>
      <c r="J239" s="44">
        <v>4</v>
      </c>
      <c r="K239" s="44">
        <v>62</v>
      </c>
      <c r="L239" s="47" t="s">
        <v>220</v>
      </c>
      <c r="M239" s="86"/>
      <c r="N239" s="57"/>
      <c r="O239" s="57"/>
    </row>
    <row r="240" spans="1:15" x14ac:dyDescent="0.2">
      <c r="A240" s="82"/>
      <c r="B240" s="44" t="s">
        <v>221</v>
      </c>
      <c r="C240" s="44"/>
      <c r="D240" s="83">
        <v>32654</v>
      </c>
      <c r="E240" s="47" t="s">
        <v>222</v>
      </c>
      <c r="F240" s="84"/>
      <c r="G240" s="46"/>
      <c r="H240" s="85"/>
      <c r="I240" s="44"/>
      <c r="J240" s="44"/>
      <c r="K240" s="44"/>
      <c r="L240" s="47"/>
      <c r="M240" s="86"/>
      <c r="N240" s="57" t="s">
        <v>563</v>
      </c>
      <c r="O240" s="57"/>
    </row>
    <row r="241" spans="1:15" x14ac:dyDescent="0.2">
      <c r="A241" s="82"/>
      <c r="B241" s="44" t="s">
        <v>223</v>
      </c>
      <c r="C241" s="44"/>
      <c r="D241" s="83" t="s">
        <v>224</v>
      </c>
      <c r="E241" s="47"/>
      <c r="F241" s="84"/>
      <c r="G241" s="46"/>
      <c r="H241" s="85"/>
      <c r="I241" s="44"/>
      <c r="J241" s="44"/>
      <c r="K241" s="44"/>
      <c r="L241" s="47"/>
      <c r="M241" s="86"/>
      <c r="N241" s="57"/>
      <c r="O241" s="57"/>
    </row>
    <row r="242" spans="1:15" x14ac:dyDescent="0.2">
      <c r="A242" s="82"/>
      <c r="B242" s="44"/>
      <c r="C242" s="44"/>
      <c r="D242" s="83"/>
      <c r="E242" s="47"/>
      <c r="F242" s="84"/>
      <c r="G242" s="46"/>
      <c r="H242" s="85"/>
      <c r="I242" s="44"/>
      <c r="J242" s="44"/>
      <c r="K242" s="44"/>
      <c r="L242" s="47"/>
      <c r="M242" s="86"/>
      <c r="N242" s="57"/>
      <c r="O242" s="57"/>
    </row>
    <row r="243" spans="1:15" x14ac:dyDescent="0.2">
      <c r="A243" s="82">
        <v>2</v>
      </c>
      <c r="B243" s="44" t="s">
        <v>321</v>
      </c>
      <c r="C243" s="44"/>
      <c r="D243" s="83" t="s">
        <v>324</v>
      </c>
      <c r="E243" s="47" t="s">
        <v>326</v>
      </c>
      <c r="F243" s="84">
        <v>774000</v>
      </c>
      <c r="G243" s="46" t="s">
        <v>328</v>
      </c>
      <c r="H243" s="85">
        <v>9800000000</v>
      </c>
      <c r="I243" s="44">
        <v>30</v>
      </c>
      <c r="J243" s="44"/>
      <c r="K243" s="44">
        <v>30</v>
      </c>
      <c r="L243" s="47"/>
      <c r="M243" s="86"/>
      <c r="N243" s="57" t="s">
        <v>563</v>
      </c>
      <c r="O243" s="57"/>
    </row>
    <row r="244" spans="1:15" x14ac:dyDescent="0.2">
      <c r="A244" s="82"/>
      <c r="B244" s="44" t="s">
        <v>322</v>
      </c>
      <c r="C244" s="44"/>
      <c r="D244" s="83" t="s">
        <v>325</v>
      </c>
      <c r="E244" s="47" t="s">
        <v>327</v>
      </c>
      <c r="F244" s="84"/>
      <c r="G244" s="46"/>
      <c r="H244" s="85"/>
      <c r="I244" s="44"/>
      <c r="J244" s="44"/>
      <c r="K244" s="44"/>
      <c r="L244" s="47"/>
      <c r="M244" s="86"/>
      <c r="N244" s="57"/>
      <c r="O244" s="57"/>
    </row>
    <row r="245" spans="1:15" ht="15" thickBot="1" x14ac:dyDescent="0.25">
      <c r="A245" s="82"/>
      <c r="B245" s="44" t="s">
        <v>323</v>
      </c>
      <c r="C245" s="44"/>
      <c r="D245" s="83"/>
      <c r="E245" s="47"/>
      <c r="F245" s="84"/>
      <c r="G245" s="46"/>
      <c r="H245" s="85"/>
      <c r="I245" s="44"/>
      <c r="J245" s="44"/>
      <c r="K245" s="44"/>
      <c r="L245" s="47"/>
      <c r="M245" s="86"/>
      <c r="N245" s="57"/>
      <c r="O245" s="57"/>
    </row>
    <row r="246" spans="1:15" ht="15.75" customHeight="1" thickTop="1" x14ac:dyDescent="0.2">
      <c r="A246" s="165"/>
      <c r="B246" s="166" t="s">
        <v>7</v>
      </c>
      <c r="C246" s="166"/>
      <c r="D246" s="167"/>
      <c r="E246" s="168"/>
      <c r="F246" s="169"/>
      <c r="G246" s="170"/>
      <c r="H246" s="171">
        <f>SUM(H239:H244)</f>
        <v>12196851088</v>
      </c>
      <c r="I246" s="166"/>
      <c r="J246" s="166"/>
      <c r="K246" s="166">
        <f>SUM(K239:K245)</f>
        <v>92</v>
      </c>
      <c r="L246" s="168"/>
      <c r="M246" s="172"/>
      <c r="N246" s="57"/>
      <c r="O246" s="57"/>
    </row>
    <row r="247" spans="1:15" ht="15" x14ac:dyDescent="0.2">
      <c r="A247" s="386" t="s">
        <v>225</v>
      </c>
      <c r="B247" s="386"/>
      <c r="C247" s="386"/>
      <c r="D247" s="386"/>
      <c r="E247" s="386"/>
      <c r="F247" s="386"/>
      <c r="G247" s="386"/>
      <c r="H247" s="386"/>
      <c r="I247" s="386"/>
      <c r="J247" s="386"/>
      <c r="K247" s="386"/>
      <c r="L247" s="386"/>
      <c r="M247" s="386"/>
      <c r="N247" s="57"/>
      <c r="O247" s="57"/>
    </row>
    <row r="248" spans="1:15" ht="15.75" thickBot="1" x14ac:dyDescent="0.25">
      <c r="A248" s="245"/>
      <c r="B248" s="245"/>
      <c r="C248" s="245"/>
      <c r="D248" s="245"/>
      <c r="E248" s="245"/>
      <c r="F248" s="245"/>
      <c r="G248" s="245"/>
      <c r="H248" s="245"/>
      <c r="I248" s="245"/>
      <c r="J248" s="245"/>
      <c r="K248" s="245"/>
      <c r="L248" s="245"/>
      <c r="M248" s="245"/>
      <c r="N248" s="57"/>
      <c r="O248" s="57"/>
    </row>
    <row r="249" spans="1:15" ht="15" thickTop="1" x14ac:dyDescent="0.2">
      <c r="A249" s="328" t="s">
        <v>0</v>
      </c>
      <c r="B249" s="236" t="s">
        <v>33</v>
      </c>
      <c r="C249" s="236"/>
      <c r="D249" s="236" t="s">
        <v>34</v>
      </c>
      <c r="E249" s="236" t="s">
        <v>3</v>
      </c>
      <c r="F249" s="330" t="s">
        <v>35</v>
      </c>
      <c r="G249" s="331"/>
      <c r="H249" s="236" t="s">
        <v>7</v>
      </c>
      <c r="I249" s="372" t="s">
        <v>36</v>
      </c>
      <c r="J249" s="372"/>
      <c r="K249" s="372"/>
      <c r="L249" s="370" t="s">
        <v>8</v>
      </c>
      <c r="M249" s="315" t="s">
        <v>73</v>
      </c>
      <c r="N249" s="57"/>
      <c r="O249" s="57"/>
    </row>
    <row r="250" spans="1:15" x14ac:dyDescent="0.2">
      <c r="A250" s="382"/>
      <c r="B250" s="241" t="s">
        <v>38</v>
      </c>
      <c r="C250" s="241"/>
      <c r="D250" s="241" t="s">
        <v>39</v>
      </c>
      <c r="E250" s="241" t="s">
        <v>10</v>
      </c>
      <c r="F250" s="375" t="s">
        <v>40</v>
      </c>
      <c r="G250" s="376"/>
      <c r="H250" s="241" t="s">
        <v>41</v>
      </c>
      <c r="I250" s="241" t="s">
        <v>42</v>
      </c>
      <c r="J250" s="241" t="s">
        <v>43</v>
      </c>
      <c r="K250" s="241" t="s">
        <v>44</v>
      </c>
      <c r="L250" s="381"/>
      <c r="M250" s="377"/>
      <c r="N250" s="57"/>
      <c r="O250" s="57"/>
    </row>
    <row r="251" spans="1:15" ht="15" thickBot="1" x14ac:dyDescent="0.25">
      <c r="A251" s="162">
        <v>1</v>
      </c>
      <c r="B251" s="163">
        <v>2</v>
      </c>
      <c r="C251" s="163"/>
      <c r="D251" s="163">
        <v>3</v>
      </c>
      <c r="E251" s="163">
        <v>4</v>
      </c>
      <c r="F251" s="243">
        <v>5</v>
      </c>
      <c r="G251" s="244"/>
      <c r="H251" s="163">
        <v>6</v>
      </c>
      <c r="I251" s="163">
        <v>7</v>
      </c>
      <c r="J251" s="163">
        <v>8</v>
      </c>
      <c r="K251" s="163">
        <v>9</v>
      </c>
      <c r="L251" s="163">
        <v>10</v>
      </c>
      <c r="M251" s="164">
        <v>11</v>
      </c>
      <c r="N251" s="57"/>
      <c r="O251" s="57"/>
    </row>
    <row r="252" spans="1:15" ht="15" thickTop="1" x14ac:dyDescent="0.2">
      <c r="A252" s="82">
        <v>1</v>
      </c>
      <c r="B252" s="44" t="s">
        <v>226</v>
      </c>
      <c r="C252" s="44"/>
      <c r="D252" s="83" t="s">
        <v>227</v>
      </c>
      <c r="E252" s="47" t="s">
        <v>228</v>
      </c>
      <c r="F252" s="84">
        <v>2400</v>
      </c>
      <c r="G252" s="46" t="s">
        <v>229</v>
      </c>
      <c r="H252" s="85">
        <v>595000000</v>
      </c>
      <c r="I252" s="44">
        <v>55</v>
      </c>
      <c r="J252" s="44">
        <v>0</v>
      </c>
      <c r="K252" s="44">
        <v>55</v>
      </c>
      <c r="L252" s="47" t="s">
        <v>54</v>
      </c>
      <c r="M252" s="86"/>
      <c r="N252" s="57" t="s">
        <v>563</v>
      </c>
      <c r="O252" s="57"/>
    </row>
    <row r="253" spans="1:15" x14ac:dyDescent="0.2">
      <c r="A253" s="82"/>
      <c r="B253" s="44" t="s">
        <v>230</v>
      </c>
      <c r="C253" s="44"/>
      <c r="D253" s="83" t="s">
        <v>231</v>
      </c>
      <c r="E253" s="47"/>
      <c r="F253" s="84"/>
      <c r="G253" s="46"/>
      <c r="H253" s="85"/>
      <c r="I253" s="44"/>
      <c r="J253" s="44"/>
      <c r="K253" s="44"/>
      <c r="L253" s="47"/>
      <c r="M253" s="86"/>
      <c r="N253" s="57"/>
      <c r="O253" s="57"/>
    </row>
    <row r="254" spans="1:15" x14ac:dyDescent="0.2">
      <c r="A254" s="82"/>
      <c r="B254" s="44" t="s">
        <v>230</v>
      </c>
      <c r="C254" s="44"/>
      <c r="D254" s="83" t="s">
        <v>232</v>
      </c>
      <c r="E254" s="47"/>
      <c r="F254" s="84"/>
      <c r="G254" s="46"/>
      <c r="H254" s="85"/>
      <c r="I254" s="44"/>
      <c r="J254" s="44"/>
      <c r="K254" s="44"/>
      <c r="L254" s="47"/>
      <c r="M254" s="86"/>
      <c r="N254" s="57"/>
      <c r="O254" s="57"/>
    </row>
    <row r="255" spans="1:15" x14ac:dyDescent="0.2">
      <c r="A255" s="82"/>
      <c r="B255" s="44"/>
      <c r="C255" s="44"/>
      <c r="D255" s="83"/>
      <c r="E255" s="47"/>
      <c r="F255" s="84"/>
      <c r="G255" s="46"/>
      <c r="H255" s="85"/>
      <c r="I255" s="44"/>
      <c r="J255" s="44"/>
      <c r="K255" s="44"/>
      <c r="L255" s="47"/>
      <c r="M255" s="86"/>
      <c r="N255" s="57"/>
      <c r="O255" s="57"/>
    </row>
    <row r="256" spans="1:15" x14ac:dyDescent="0.2">
      <c r="A256" s="82">
        <v>2</v>
      </c>
      <c r="B256" s="44" t="s">
        <v>233</v>
      </c>
      <c r="C256" s="44"/>
      <c r="D256" s="83" t="s">
        <v>234</v>
      </c>
      <c r="E256" s="61" t="s">
        <v>235</v>
      </c>
      <c r="F256" s="84">
        <v>500</v>
      </c>
      <c r="G256" s="46" t="s">
        <v>229</v>
      </c>
      <c r="H256" s="85">
        <v>1022020000</v>
      </c>
      <c r="I256" s="44">
        <v>50</v>
      </c>
      <c r="J256" s="44">
        <v>0</v>
      </c>
      <c r="K256" s="44">
        <v>50</v>
      </c>
      <c r="L256" s="47" t="s">
        <v>49</v>
      </c>
      <c r="M256" s="86"/>
      <c r="N256" s="57"/>
      <c r="O256" s="57"/>
    </row>
    <row r="257" spans="1:15" x14ac:dyDescent="0.2">
      <c r="A257" s="82"/>
      <c r="B257" s="44" t="s">
        <v>236</v>
      </c>
      <c r="C257" s="44"/>
      <c r="D257" s="83">
        <v>34318</v>
      </c>
      <c r="E257" s="61" t="s">
        <v>237</v>
      </c>
      <c r="F257" s="84">
        <v>500</v>
      </c>
      <c r="G257" s="46" t="s">
        <v>229</v>
      </c>
      <c r="H257" s="85"/>
      <c r="I257" s="44"/>
      <c r="J257" s="44"/>
      <c r="K257" s="44"/>
      <c r="L257" s="47"/>
      <c r="M257" s="86"/>
      <c r="N257" s="57" t="s">
        <v>563</v>
      </c>
      <c r="O257" s="57"/>
    </row>
    <row r="258" spans="1:15" x14ac:dyDescent="0.2">
      <c r="A258" s="82"/>
      <c r="B258" s="44" t="s">
        <v>319</v>
      </c>
      <c r="C258" s="44"/>
      <c r="D258" s="83"/>
      <c r="E258" s="61" t="s">
        <v>238</v>
      </c>
      <c r="F258" s="84">
        <v>500</v>
      </c>
      <c r="G258" s="46" t="s">
        <v>229</v>
      </c>
      <c r="H258" s="85"/>
      <c r="I258" s="44"/>
      <c r="J258" s="44"/>
      <c r="K258" s="44"/>
      <c r="L258" s="47"/>
      <c r="M258" s="86"/>
      <c r="N258" s="57"/>
      <c r="O258" s="57"/>
    </row>
    <row r="259" spans="1:15" x14ac:dyDescent="0.2">
      <c r="A259" s="82"/>
      <c r="B259" s="44" t="s">
        <v>236</v>
      </c>
      <c r="C259" s="44"/>
      <c r="D259" s="83"/>
      <c r="E259" s="61" t="s">
        <v>239</v>
      </c>
      <c r="F259" s="84"/>
      <c r="G259" s="46"/>
      <c r="H259" s="85"/>
      <c r="I259" s="44"/>
      <c r="J259" s="44"/>
      <c r="K259" s="44"/>
      <c r="L259" s="47"/>
      <c r="M259" s="86"/>
      <c r="N259" s="57"/>
      <c r="O259" s="57"/>
    </row>
    <row r="260" spans="1:15" x14ac:dyDescent="0.2">
      <c r="A260" s="82"/>
      <c r="B260" s="44" t="s">
        <v>319</v>
      </c>
      <c r="C260" s="44"/>
      <c r="D260" s="83"/>
      <c r="E260" s="61" t="s">
        <v>240</v>
      </c>
      <c r="F260" s="84"/>
      <c r="G260" s="46"/>
      <c r="H260" s="85"/>
      <c r="I260" s="44"/>
      <c r="J260" s="44"/>
      <c r="K260" s="44"/>
      <c r="L260" s="47"/>
      <c r="M260" s="86"/>
      <c r="N260" s="57"/>
      <c r="O260" s="57"/>
    </row>
    <row r="261" spans="1:15" x14ac:dyDescent="0.2">
      <c r="A261" s="82"/>
      <c r="B261" s="45"/>
      <c r="C261" s="44"/>
      <c r="D261" s="133"/>
      <c r="E261" s="61"/>
      <c r="F261" s="84"/>
      <c r="G261" s="46"/>
      <c r="H261" s="173"/>
      <c r="I261" s="45"/>
      <c r="J261" s="45"/>
      <c r="K261" s="45"/>
      <c r="L261" s="47"/>
      <c r="M261" s="86"/>
      <c r="N261" s="57"/>
      <c r="O261" s="57"/>
    </row>
    <row r="262" spans="1:15" x14ac:dyDescent="0.2">
      <c r="A262" s="82">
        <v>3</v>
      </c>
      <c r="B262" s="45" t="s">
        <v>464</v>
      </c>
      <c r="C262" s="44"/>
      <c r="D262" s="133" t="s">
        <v>467</v>
      </c>
      <c r="E262" s="159" t="s">
        <v>485</v>
      </c>
      <c r="F262" s="84">
        <v>6</v>
      </c>
      <c r="G262" s="46" t="s">
        <v>472</v>
      </c>
      <c r="H262" s="173">
        <v>8988000000</v>
      </c>
      <c r="I262" s="45">
        <v>29</v>
      </c>
      <c r="J262" s="45">
        <v>0</v>
      </c>
      <c r="K262" s="45">
        <v>29</v>
      </c>
      <c r="L262" s="47" t="s">
        <v>54</v>
      </c>
      <c r="M262" s="86" t="s">
        <v>484</v>
      </c>
      <c r="N262" s="57" t="s">
        <v>563</v>
      </c>
      <c r="O262" s="57"/>
    </row>
    <row r="263" spans="1:15" x14ac:dyDescent="0.2">
      <c r="A263" s="82"/>
      <c r="B263" s="45" t="s">
        <v>465</v>
      </c>
      <c r="C263" s="44"/>
      <c r="D263" s="133" t="s">
        <v>468</v>
      </c>
      <c r="E263" s="159" t="s">
        <v>486</v>
      </c>
      <c r="F263" s="84">
        <v>1</v>
      </c>
      <c r="G263" s="46" t="s">
        <v>472</v>
      </c>
      <c r="H263" s="173"/>
      <c r="I263" s="45"/>
      <c r="J263" s="45"/>
      <c r="K263" s="45"/>
      <c r="L263" s="47"/>
      <c r="M263" s="86"/>
      <c r="N263" s="57"/>
      <c r="O263" s="57"/>
    </row>
    <row r="264" spans="1:15" x14ac:dyDescent="0.2">
      <c r="A264" s="82"/>
      <c r="B264" s="45" t="s">
        <v>466</v>
      </c>
      <c r="C264" s="44"/>
      <c r="D264" s="133" t="s">
        <v>480</v>
      </c>
      <c r="E264" s="159" t="s">
        <v>487</v>
      </c>
      <c r="F264" s="84"/>
      <c r="G264" s="46"/>
      <c r="H264" s="173"/>
      <c r="I264" s="45"/>
      <c r="J264" s="45"/>
      <c r="K264" s="45"/>
      <c r="L264" s="47"/>
      <c r="M264" s="86"/>
      <c r="N264" s="57"/>
      <c r="O264" s="57"/>
    </row>
    <row r="265" spans="1:15" x14ac:dyDescent="0.2">
      <c r="A265" s="82"/>
      <c r="B265" s="45"/>
      <c r="C265" s="44"/>
      <c r="D265" s="133"/>
      <c r="E265" s="61" t="s">
        <v>488</v>
      </c>
      <c r="F265" s="84">
        <v>1</v>
      </c>
      <c r="G265" s="46" t="s">
        <v>472</v>
      </c>
      <c r="H265" s="173"/>
      <c r="I265" s="45"/>
      <c r="J265" s="45"/>
      <c r="K265" s="45"/>
      <c r="L265" s="47"/>
      <c r="M265" s="86"/>
      <c r="N265" s="57"/>
      <c r="O265" s="57"/>
    </row>
    <row r="266" spans="1:15" x14ac:dyDescent="0.2">
      <c r="A266" s="82"/>
      <c r="B266" s="45"/>
      <c r="C266" s="44"/>
      <c r="D266" s="63" t="s">
        <v>500</v>
      </c>
      <c r="E266" s="159" t="s">
        <v>489</v>
      </c>
      <c r="F266" s="84">
        <v>1</v>
      </c>
      <c r="G266" s="46" t="s">
        <v>472</v>
      </c>
      <c r="H266" s="173"/>
      <c r="I266" s="45"/>
      <c r="J266" s="45"/>
      <c r="K266" s="45"/>
      <c r="L266" s="47"/>
      <c r="M266" s="86"/>
      <c r="N266" s="57"/>
      <c r="O266" s="57"/>
    </row>
    <row r="267" spans="1:15" x14ac:dyDescent="0.2">
      <c r="A267" s="82"/>
      <c r="B267" s="45"/>
      <c r="C267" s="44"/>
      <c r="D267" s="325" t="s">
        <v>501</v>
      </c>
      <c r="E267" s="159" t="s">
        <v>469</v>
      </c>
      <c r="F267" s="84">
        <v>15</v>
      </c>
      <c r="G267" s="46" t="s">
        <v>472</v>
      </c>
      <c r="H267" s="173"/>
      <c r="I267" s="45"/>
      <c r="J267" s="45"/>
      <c r="K267" s="45"/>
      <c r="L267" s="47"/>
      <c r="M267" s="86"/>
      <c r="N267" s="57"/>
      <c r="O267" s="57"/>
    </row>
    <row r="268" spans="1:15" x14ac:dyDescent="0.2">
      <c r="A268" s="82"/>
      <c r="B268" s="45"/>
      <c r="C268" s="44"/>
      <c r="D268" s="325"/>
      <c r="E268" s="61" t="s">
        <v>470</v>
      </c>
      <c r="F268" s="84"/>
      <c r="G268" s="46"/>
      <c r="H268" s="173"/>
      <c r="I268" s="45"/>
      <c r="J268" s="45"/>
      <c r="K268" s="45"/>
      <c r="L268" s="47"/>
      <c r="M268" s="86"/>
      <c r="N268" s="57"/>
      <c r="O268" s="57"/>
    </row>
    <row r="269" spans="1:15" x14ac:dyDescent="0.2">
      <c r="A269" s="82"/>
      <c r="B269" s="45"/>
      <c r="C269" s="44"/>
      <c r="D269" s="133" t="s">
        <v>502</v>
      </c>
      <c r="E269" s="61" t="s">
        <v>471</v>
      </c>
      <c r="F269" s="84"/>
      <c r="G269" s="46"/>
      <c r="H269" s="173"/>
      <c r="I269" s="45"/>
      <c r="J269" s="45"/>
      <c r="K269" s="45"/>
      <c r="L269" s="47"/>
      <c r="M269" s="86"/>
      <c r="N269" s="57"/>
      <c r="O269" s="57"/>
    </row>
    <row r="270" spans="1:15" x14ac:dyDescent="0.2">
      <c r="A270" s="82"/>
      <c r="B270" s="45"/>
      <c r="C270" s="174"/>
      <c r="D270" s="133"/>
      <c r="E270" s="61"/>
      <c r="F270" s="84"/>
      <c r="G270" s="46"/>
      <c r="H270" s="173"/>
      <c r="I270" s="45"/>
      <c r="J270" s="45"/>
      <c r="K270" s="45"/>
      <c r="L270" s="47"/>
      <c r="M270" s="86"/>
      <c r="N270" s="57"/>
      <c r="O270" s="57"/>
    </row>
    <row r="271" spans="1:15" ht="15.75" thickBot="1" x14ac:dyDescent="0.3">
      <c r="A271" s="87"/>
      <c r="B271" s="378" t="s">
        <v>7</v>
      </c>
      <c r="C271" s="379"/>
      <c r="D271" s="380"/>
      <c r="E271" s="136"/>
      <c r="F271" s="137">
        <f>SUM(F252:F264)</f>
        <v>3907</v>
      </c>
      <c r="G271" s="90" t="s">
        <v>146</v>
      </c>
      <c r="H271" s="137">
        <f>SUM(H252:H265)</f>
        <v>10605020000</v>
      </c>
      <c r="I271" s="137">
        <f>SUM(I252:I260)</f>
        <v>105</v>
      </c>
      <c r="J271" s="137">
        <f>SUM(J252:J260)</f>
        <v>0</v>
      </c>
      <c r="K271" s="137">
        <f>SUM(K252:K265)</f>
        <v>134</v>
      </c>
      <c r="L271" s="88"/>
      <c r="M271" s="93"/>
      <c r="N271" s="57"/>
      <c r="O271" s="57"/>
    </row>
    <row r="272" spans="1:15" ht="15" thickTop="1" x14ac:dyDescent="0.2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</row>
    <row r="273" spans="1:15" ht="15" x14ac:dyDescent="0.2">
      <c r="A273" s="332" t="s">
        <v>320</v>
      </c>
      <c r="B273" s="332"/>
      <c r="C273" s="332"/>
      <c r="D273" s="332"/>
      <c r="E273" s="332"/>
      <c r="F273" s="332"/>
      <c r="G273" s="332"/>
      <c r="H273" s="332"/>
      <c r="I273" s="332"/>
      <c r="J273" s="332"/>
      <c r="K273" s="332"/>
      <c r="L273" s="332"/>
      <c r="M273" s="332"/>
      <c r="N273" s="57"/>
      <c r="O273" s="57"/>
    </row>
    <row r="274" spans="1:15" ht="15" thickBot="1" x14ac:dyDescent="0.25">
      <c r="A274" s="75"/>
      <c r="B274" s="57"/>
      <c r="C274" s="57"/>
      <c r="D274" s="75"/>
      <c r="E274" s="148"/>
      <c r="F274" s="57"/>
      <c r="G274" s="57"/>
      <c r="H274" s="57"/>
      <c r="I274" s="57"/>
      <c r="J274" s="57"/>
      <c r="K274" s="57"/>
      <c r="L274" s="75"/>
      <c r="M274" s="57"/>
      <c r="N274" s="57"/>
      <c r="O274" s="57"/>
    </row>
    <row r="275" spans="1:15" ht="15" thickTop="1" x14ac:dyDescent="0.2">
      <c r="A275" s="328" t="s">
        <v>0</v>
      </c>
      <c r="B275" s="236" t="s">
        <v>33</v>
      </c>
      <c r="C275" s="236"/>
      <c r="D275" s="236" t="s">
        <v>34</v>
      </c>
      <c r="E275" s="236" t="s">
        <v>3</v>
      </c>
      <c r="F275" s="330" t="s">
        <v>35</v>
      </c>
      <c r="G275" s="331"/>
      <c r="H275" s="236" t="s">
        <v>7</v>
      </c>
      <c r="I275" s="372" t="s">
        <v>36</v>
      </c>
      <c r="J275" s="372"/>
      <c r="K275" s="372"/>
      <c r="L275" s="370" t="s">
        <v>8</v>
      </c>
      <c r="M275" s="315" t="s">
        <v>73</v>
      </c>
      <c r="N275" s="57"/>
      <c r="O275" s="57"/>
    </row>
    <row r="276" spans="1:15" x14ac:dyDescent="0.2">
      <c r="A276" s="382"/>
      <c r="B276" s="241" t="s">
        <v>38</v>
      </c>
      <c r="C276" s="241"/>
      <c r="D276" s="241" t="s">
        <v>39</v>
      </c>
      <c r="E276" s="241" t="s">
        <v>10</v>
      </c>
      <c r="F276" s="375" t="s">
        <v>40</v>
      </c>
      <c r="G276" s="376"/>
      <c r="H276" s="241" t="s">
        <v>41</v>
      </c>
      <c r="I276" s="241" t="s">
        <v>42</v>
      </c>
      <c r="J276" s="241" t="s">
        <v>43</v>
      </c>
      <c r="K276" s="241" t="s">
        <v>44</v>
      </c>
      <c r="L276" s="381"/>
      <c r="M276" s="377"/>
      <c r="N276" s="57"/>
      <c r="O276" s="57"/>
    </row>
    <row r="277" spans="1:15" ht="15" thickBot="1" x14ac:dyDescent="0.25">
      <c r="A277" s="162">
        <v>1</v>
      </c>
      <c r="B277" s="163">
        <v>2</v>
      </c>
      <c r="C277" s="163"/>
      <c r="D277" s="163">
        <v>3</v>
      </c>
      <c r="E277" s="163">
        <v>4</v>
      </c>
      <c r="F277" s="384">
        <v>5</v>
      </c>
      <c r="G277" s="385"/>
      <c r="H277" s="163">
        <v>6</v>
      </c>
      <c r="I277" s="163">
        <v>7</v>
      </c>
      <c r="J277" s="163">
        <v>8</v>
      </c>
      <c r="K277" s="163">
        <v>9</v>
      </c>
      <c r="L277" s="163">
        <v>10</v>
      </c>
      <c r="M277" s="164">
        <v>11</v>
      </c>
      <c r="N277" s="57"/>
      <c r="O277" s="57"/>
    </row>
    <row r="278" spans="1:15" ht="15.75" thickTop="1" x14ac:dyDescent="0.25">
      <c r="A278" s="82"/>
      <c r="B278" s="129" t="s">
        <v>249</v>
      </c>
      <c r="C278" s="129"/>
      <c r="D278" s="47"/>
      <c r="E278" s="61"/>
      <c r="F278" s="45"/>
      <c r="G278" s="46"/>
      <c r="H278" s="44"/>
      <c r="I278" s="44"/>
      <c r="J278" s="44"/>
      <c r="K278" s="44"/>
      <c r="L278" s="47"/>
      <c r="M278" s="86"/>
      <c r="N278" s="57"/>
      <c r="O278" s="57"/>
    </row>
    <row r="279" spans="1:15" ht="15" x14ac:dyDescent="0.25">
      <c r="A279" s="82"/>
      <c r="B279" s="129" t="s">
        <v>250</v>
      </c>
      <c r="C279" s="129"/>
      <c r="D279" s="47"/>
      <c r="E279" s="61"/>
      <c r="F279" s="45"/>
      <c r="G279" s="46"/>
      <c r="H279" s="85"/>
      <c r="I279" s="44"/>
      <c r="J279" s="44"/>
      <c r="K279" s="44"/>
      <c r="L279" s="47"/>
      <c r="M279" s="86"/>
      <c r="N279" s="57"/>
      <c r="O279" s="57"/>
    </row>
    <row r="280" spans="1:15" x14ac:dyDescent="0.2">
      <c r="A280" s="82">
        <v>1</v>
      </c>
      <c r="B280" s="44" t="s">
        <v>251</v>
      </c>
      <c r="C280" s="44"/>
      <c r="D280" s="61" t="s">
        <v>252</v>
      </c>
      <c r="E280" s="61" t="s">
        <v>253</v>
      </c>
      <c r="F280" s="84">
        <v>40000</v>
      </c>
      <c r="G280" s="46" t="s">
        <v>16</v>
      </c>
      <c r="H280" s="85">
        <v>6426000000</v>
      </c>
      <c r="I280" s="44">
        <v>85</v>
      </c>
      <c r="J280" s="44">
        <v>0</v>
      </c>
      <c r="K280" s="44">
        <f>I280+J280</f>
        <v>85</v>
      </c>
      <c r="L280" s="47" t="s">
        <v>54</v>
      </c>
      <c r="M280" s="86"/>
      <c r="N280" s="57" t="s">
        <v>563</v>
      </c>
      <c r="O280" s="57"/>
    </row>
    <row r="281" spans="1:15" x14ac:dyDescent="0.2">
      <c r="A281" s="82"/>
      <c r="B281" s="44" t="s">
        <v>290</v>
      </c>
      <c r="C281" s="44"/>
      <c r="D281" s="83">
        <v>32360</v>
      </c>
      <c r="E281" s="61"/>
      <c r="F281" s="84"/>
      <c r="G281" s="46"/>
      <c r="H281" s="85"/>
      <c r="I281" s="44"/>
      <c r="J281" s="44"/>
      <c r="K281" s="44"/>
      <c r="L281" s="47"/>
      <c r="M281" s="86"/>
      <c r="N281" s="57"/>
      <c r="O281" s="57"/>
    </row>
    <row r="282" spans="1:15" x14ac:dyDescent="0.2">
      <c r="A282" s="82"/>
      <c r="B282" s="44" t="s">
        <v>290</v>
      </c>
      <c r="C282" s="44"/>
      <c r="D282" s="83" t="s">
        <v>254</v>
      </c>
      <c r="E282" s="61"/>
      <c r="F282" s="84"/>
      <c r="G282" s="46"/>
      <c r="H282" s="85"/>
      <c r="I282" s="44"/>
      <c r="J282" s="44"/>
      <c r="K282" s="44"/>
      <c r="L282" s="47"/>
      <c r="M282" s="86"/>
      <c r="N282" s="57"/>
      <c r="O282" s="57"/>
    </row>
    <row r="283" spans="1:15" x14ac:dyDescent="0.2">
      <c r="A283" s="82"/>
      <c r="B283" s="44"/>
      <c r="C283" s="44"/>
      <c r="D283" s="83"/>
      <c r="E283" s="61"/>
      <c r="F283" s="84"/>
      <c r="G283" s="46"/>
      <c r="H283" s="85"/>
      <c r="I283" s="44"/>
      <c r="J283" s="44"/>
      <c r="K283" s="44"/>
      <c r="L283" s="47"/>
      <c r="M283" s="86"/>
      <c r="N283" s="57"/>
      <c r="O283" s="57"/>
    </row>
    <row r="284" spans="1:15" x14ac:dyDescent="0.2">
      <c r="A284" s="82">
        <v>2</v>
      </c>
      <c r="B284" s="44" t="s">
        <v>92</v>
      </c>
      <c r="C284" s="44"/>
      <c r="D284" s="83" t="s">
        <v>257</v>
      </c>
      <c r="E284" s="61" t="s">
        <v>253</v>
      </c>
      <c r="F284" s="84">
        <v>23000</v>
      </c>
      <c r="G284" s="46" t="s">
        <v>16</v>
      </c>
      <c r="H284" s="85">
        <v>10763000000</v>
      </c>
      <c r="I284" s="44">
        <v>31</v>
      </c>
      <c r="J284" s="44">
        <v>1</v>
      </c>
      <c r="K284" s="44">
        <v>32</v>
      </c>
      <c r="L284" s="47" t="s">
        <v>54</v>
      </c>
      <c r="M284" s="86"/>
      <c r="N284" s="57" t="s">
        <v>564</v>
      </c>
      <c r="O284" s="57"/>
    </row>
    <row r="285" spans="1:15" x14ac:dyDescent="0.2">
      <c r="A285" s="82"/>
      <c r="B285" s="44" t="s">
        <v>258</v>
      </c>
      <c r="C285" s="44"/>
      <c r="D285" s="83">
        <v>32728</v>
      </c>
      <c r="E285" s="61" t="s">
        <v>255</v>
      </c>
      <c r="F285" s="84">
        <v>43000</v>
      </c>
      <c r="G285" s="46" t="s">
        <v>16</v>
      </c>
      <c r="H285" s="85"/>
      <c r="I285" s="44"/>
      <c r="J285" s="44"/>
      <c r="K285" s="44"/>
      <c r="L285" s="47"/>
      <c r="M285" s="86"/>
      <c r="N285" s="57"/>
      <c r="O285" s="57"/>
    </row>
    <row r="286" spans="1:15" x14ac:dyDescent="0.2">
      <c r="A286" s="82"/>
      <c r="B286" s="44" t="s">
        <v>358</v>
      </c>
      <c r="C286" s="44"/>
      <c r="D286" s="83" t="s">
        <v>158</v>
      </c>
      <c r="E286" s="61" t="s">
        <v>256</v>
      </c>
      <c r="F286" s="84">
        <v>10000</v>
      </c>
      <c r="G286" s="46" t="s">
        <v>16</v>
      </c>
      <c r="H286" s="85"/>
      <c r="I286" s="44"/>
      <c r="J286" s="44"/>
      <c r="K286" s="44"/>
      <c r="L286" s="47"/>
      <c r="M286" s="86"/>
      <c r="N286" s="57"/>
      <c r="O286" s="57"/>
    </row>
    <row r="287" spans="1:15" x14ac:dyDescent="0.2">
      <c r="A287" s="82"/>
      <c r="B287" s="44"/>
      <c r="C287" s="44"/>
      <c r="D287" s="83"/>
      <c r="E287" s="61"/>
      <c r="F287" s="84"/>
      <c r="G287" s="46"/>
      <c r="H287" s="85"/>
      <c r="I287" s="44"/>
      <c r="J287" s="44"/>
      <c r="K287" s="44"/>
      <c r="L287" s="47"/>
      <c r="M287" s="86"/>
      <c r="N287" s="57"/>
      <c r="O287" s="57"/>
    </row>
    <row r="288" spans="1:15" x14ac:dyDescent="0.2">
      <c r="A288" s="82">
        <v>3</v>
      </c>
      <c r="B288" s="44" t="s">
        <v>259</v>
      </c>
      <c r="C288" s="44"/>
      <c r="D288" s="83" t="s">
        <v>260</v>
      </c>
      <c r="E288" s="61" t="s">
        <v>253</v>
      </c>
      <c r="F288" s="84">
        <v>51400</v>
      </c>
      <c r="G288" s="46" t="s">
        <v>16</v>
      </c>
      <c r="H288" s="85">
        <v>28359000000</v>
      </c>
      <c r="I288" s="44"/>
      <c r="J288" s="44"/>
      <c r="K288" s="44"/>
      <c r="L288" s="47" t="s">
        <v>54</v>
      </c>
      <c r="M288" s="86"/>
      <c r="N288" s="57" t="s">
        <v>564</v>
      </c>
      <c r="O288" s="57"/>
    </row>
    <row r="289" spans="1:15" x14ac:dyDescent="0.2">
      <c r="A289" s="82"/>
      <c r="B289" s="44" t="s">
        <v>261</v>
      </c>
      <c r="C289" s="44"/>
      <c r="D289" s="83" t="s">
        <v>262</v>
      </c>
      <c r="E289" s="61" t="s">
        <v>255</v>
      </c>
      <c r="F289" s="84">
        <v>75200</v>
      </c>
      <c r="G289" s="46" t="s">
        <v>16</v>
      </c>
      <c r="H289" s="85"/>
      <c r="I289" s="44"/>
      <c r="J289" s="44"/>
      <c r="K289" s="44"/>
      <c r="L289" s="47"/>
      <c r="M289" s="86"/>
      <c r="N289" s="57"/>
      <c r="O289" s="57"/>
    </row>
    <row r="290" spans="1:15" x14ac:dyDescent="0.2">
      <c r="A290" s="82"/>
      <c r="B290" s="44" t="s">
        <v>359</v>
      </c>
      <c r="C290" s="44"/>
      <c r="D290" s="83" t="s">
        <v>263</v>
      </c>
      <c r="E290" s="61" t="s">
        <v>256</v>
      </c>
      <c r="F290" s="84">
        <v>18800</v>
      </c>
      <c r="G290" s="46" t="s">
        <v>16</v>
      </c>
      <c r="H290" s="85"/>
      <c r="I290" s="44"/>
      <c r="J290" s="44"/>
      <c r="K290" s="44"/>
      <c r="L290" s="47"/>
      <c r="M290" s="86"/>
      <c r="N290" s="57"/>
      <c r="O290" s="57"/>
    </row>
    <row r="291" spans="1:15" x14ac:dyDescent="0.2">
      <c r="A291" s="82"/>
      <c r="B291" s="44"/>
      <c r="C291" s="44"/>
      <c r="D291" s="83"/>
      <c r="E291" s="61" t="s">
        <v>264</v>
      </c>
      <c r="F291" s="84">
        <v>23400</v>
      </c>
      <c r="G291" s="46" t="s">
        <v>16</v>
      </c>
      <c r="H291" s="85"/>
      <c r="I291" s="44"/>
      <c r="J291" s="44"/>
      <c r="K291" s="44"/>
      <c r="L291" s="47"/>
      <c r="M291" s="86"/>
      <c r="N291" s="57"/>
      <c r="O291" s="57"/>
    </row>
    <row r="292" spans="1:15" ht="15" x14ac:dyDescent="0.25">
      <c r="A292" s="82"/>
      <c r="B292" s="129" t="s">
        <v>265</v>
      </c>
      <c r="C292" s="129"/>
      <c r="D292" s="83"/>
      <c r="E292" s="61"/>
      <c r="F292" s="84"/>
      <c r="G292" s="46"/>
      <c r="H292" s="85"/>
      <c r="I292" s="44"/>
      <c r="J292" s="44"/>
      <c r="K292" s="44"/>
      <c r="L292" s="47"/>
      <c r="M292" s="86"/>
      <c r="N292" s="57"/>
      <c r="O292" s="57"/>
    </row>
    <row r="293" spans="1:15" x14ac:dyDescent="0.2">
      <c r="A293" s="82"/>
      <c r="B293" s="44"/>
      <c r="C293" s="44"/>
      <c r="D293" s="83"/>
      <c r="E293" s="61"/>
      <c r="F293" s="84"/>
      <c r="G293" s="46"/>
      <c r="H293" s="85"/>
      <c r="I293" s="44"/>
      <c r="J293" s="44"/>
      <c r="K293" s="44"/>
      <c r="L293" s="47"/>
      <c r="M293" s="86"/>
      <c r="N293" s="57"/>
      <c r="O293" s="57"/>
    </row>
    <row r="294" spans="1:15" x14ac:dyDescent="0.2">
      <c r="A294" s="82">
        <v>1</v>
      </c>
      <c r="B294" s="44" t="s">
        <v>266</v>
      </c>
      <c r="C294" s="44"/>
      <c r="D294" s="83" t="s">
        <v>267</v>
      </c>
      <c r="E294" s="61" t="s">
        <v>268</v>
      </c>
      <c r="F294" s="84">
        <v>1464</v>
      </c>
      <c r="G294" s="46" t="s">
        <v>16</v>
      </c>
      <c r="H294" s="85">
        <v>1400400700</v>
      </c>
      <c r="I294" s="44">
        <v>55</v>
      </c>
      <c r="J294" s="44">
        <v>0</v>
      </c>
      <c r="K294" s="44">
        <v>55</v>
      </c>
      <c r="L294" s="47" t="s">
        <v>49</v>
      </c>
      <c r="M294" s="86"/>
      <c r="N294" s="57" t="s">
        <v>563</v>
      </c>
      <c r="O294" s="57"/>
    </row>
    <row r="295" spans="1:15" x14ac:dyDescent="0.2">
      <c r="A295" s="82"/>
      <c r="B295" s="44" t="s">
        <v>269</v>
      </c>
      <c r="C295" s="44"/>
      <c r="D295" s="83">
        <v>33921</v>
      </c>
      <c r="E295" s="61" t="s">
        <v>270</v>
      </c>
      <c r="F295" s="84"/>
      <c r="G295" s="46"/>
      <c r="H295" s="85"/>
      <c r="I295" s="44"/>
      <c r="J295" s="44"/>
      <c r="K295" s="44"/>
      <c r="L295" s="47"/>
      <c r="M295" s="86"/>
      <c r="N295" s="57"/>
      <c r="O295" s="57"/>
    </row>
    <row r="296" spans="1:15" x14ac:dyDescent="0.2">
      <c r="A296" s="82"/>
      <c r="B296" s="44" t="s">
        <v>271</v>
      </c>
      <c r="C296" s="44"/>
      <c r="D296" s="83"/>
      <c r="E296" s="61" t="s">
        <v>272</v>
      </c>
      <c r="F296" s="84"/>
      <c r="G296" s="46"/>
      <c r="H296" s="85"/>
      <c r="I296" s="44"/>
      <c r="J296" s="44"/>
      <c r="K296" s="44"/>
      <c r="L296" s="47"/>
      <c r="M296" s="86"/>
      <c r="N296" s="57"/>
      <c r="O296" s="57"/>
    </row>
    <row r="297" spans="1:15" x14ac:dyDescent="0.2">
      <c r="A297" s="82"/>
      <c r="B297" s="44"/>
      <c r="C297" s="44"/>
      <c r="D297" s="83"/>
      <c r="E297" s="61"/>
      <c r="F297" s="84"/>
      <c r="G297" s="46"/>
      <c r="H297" s="85"/>
      <c r="I297" s="44"/>
      <c r="J297" s="44"/>
      <c r="K297" s="44"/>
      <c r="L297" s="47"/>
      <c r="M297" s="86"/>
      <c r="N297" s="57"/>
      <c r="O297" s="57"/>
    </row>
    <row r="298" spans="1:15" x14ac:dyDescent="0.2">
      <c r="A298" s="82">
        <v>2</v>
      </c>
      <c r="B298" s="44" t="s">
        <v>273</v>
      </c>
      <c r="C298" s="44"/>
      <c r="D298" s="83" t="s">
        <v>274</v>
      </c>
      <c r="E298" s="61" t="s">
        <v>275</v>
      </c>
      <c r="F298" s="84">
        <v>16396</v>
      </c>
      <c r="G298" s="46" t="s">
        <v>16</v>
      </c>
      <c r="H298" s="85">
        <v>7735374000</v>
      </c>
      <c r="I298" s="44">
        <v>166</v>
      </c>
      <c r="J298" s="44">
        <v>0</v>
      </c>
      <c r="K298" s="44">
        <v>166</v>
      </c>
      <c r="L298" s="47" t="s">
        <v>54</v>
      </c>
      <c r="M298" s="86"/>
      <c r="N298" s="57" t="s">
        <v>563</v>
      </c>
      <c r="O298" s="57"/>
    </row>
    <row r="299" spans="1:15" x14ac:dyDescent="0.2">
      <c r="A299" s="82"/>
      <c r="B299" s="44" t="s">
        <v>360</v>
      </c>
      <c r="C299" s="44"/>
      <c r="D299" s="83">
        <v>34421</v>
      </c>
      <c r="E299" s="61" t="s">
        <v>276</v>
      </c>
      <c r="F299" s="84"/>
      <c r="G299" s="46"/>
      <c r="H299" s="85"/>
      <c r="I299" s="44"/>
      <c r="J299" s="44"/>
      <c r="K299" s="44"/>
      <c r="L299" s="47"/>
      <c r="M299" s="86"/>
      <c r="N299" s="57"/>
      <c r="O299" s="57"/>
    </row>
    <row r="300" spans="1:15" x14ac:dyDescent="0.2">
      <c r="A300" s="82"/>
      <c r="B300" s="44" t="s">
        <v>361</v>
      </c>
      <c r="C300" s="44"/>
      <c r="D300" s="83"/>
      <c r="E300" s="61"/>
      <c r="F300" s="84"/>
      <c r="G300" s="46"/>
      <c r="H300" s="85"/>
      <c r="I300" s="44"/>
      <c r="J300" s="44"/>
      <c r="K300" s="44"/>
      <c r="L300" s="47"/>
      <c r="M300" s="86"/>
      <c r="N300" s="57"/>
      <c r="O300" s="57"/>
    </row>
    <row r="301" spans="1:15" x14ac:dyDescent="0.2">
      <c r="A301" s="82"/>
      <c r="B301" s="44"/>
      <c r="C301" s="44"/>
      <c r="D301" s="83"/>
      <c r="E301" s="61"/>
      <c r="F301" s="84"/>
      <c r="G301" s="46"/>
      <c r="H301" s="85"/>
      <c r="I301" s="44"/>
      <c r="J301" s="44"/>
      <c r="K301" s="44"/>
      <c r="L301" s="47"/>
      <c r="M301" s="86"/>
      <c r="N301" s="57"/>
      <c r="O301" s="57"/>
    </row>
    <row r="302" spans="1:15" x14ac:dyDescent="0.2">
      <c r="A302" s="82">
        <v>3</v>
      </c>
      <c r="B302" s="44" t="s">
        <v>273</v>
      </c>
      <c r="C302" s="44"/>
      <c r="D302" s="83" t="s">
        <v>277</v>
      </c>
      <c r="E302" s="61" t="s">
        <v>278</v>
      </c>
      <c r="F302" s="84">
        <v>13755</v>
      </c>
      <c r="G302" s="46" t="s">
        <v>16</v>
      </c>
      <c r="H302" s="85"/>
      <c r="I302" s="44"/>
      <c r="J302" s="44"/>
      <c r="K302" s="44"/>
      <c r="L302" s="47" t="s">
        <v>54</v>
      </c>
      <c r="M302" s="86"/>
      <c r="N302" s="57"/>
      <c r="O302" s="57"/>
    </row>
    <row r="303" spans="1:15" x14ac:dyDescent="0.2">
      <c r="A303" s="82"/>
      <c r="B303" s="44" t="s">
        <v>360</v>
      </c>
      <c r="C303" s="44"/>
      <c r="D303" s="83">
        <v>33961</v>
      </c>
      <c r="E303" s="61" t="s">
        <v>276</v>
      </c>
      <c r="F303" s="84"/>
      <c r="G303" s="46"/>
      <c r="H303" s="85"/>
      <c r="I303" s="44"/>
      <c r="J303" s="44"/>
      <c r="K303" s="44"/>
      <c r="L303" s="47"/>
      <c r="M303" s="86"/>
      <c r="N303" s="57"/>
      <c r="O303" s="57"/>
    </row>
    <row r="304" spans="1:15" x14ac:dyDescent="0.2">
      <c r="A304" s="82"/>
      <c r="B304" s="44"/>
      <c r="C304" s="44"/>
      <c r="D304" s="83"/>
      <c r="E304" s="61"/>
      <c r="F304" s="84"/>
      <c r="G304" s="46"/>
      <c r="H304" s="85"/>
      <c r="I304" s="44"/>
      <c r="J304" s="44"/>
      <c r="K304" s="44"/>
      <c r="L304" s="47"/>
      <c r="M304" s="86"/>
      <c r="N304" s="57"/>
      <c r="O304" s="57"/>
    </row>
    <row r="305" spans="1:15" x14ac:dyDescent="0.2">
      <c r="A305" s="82">
        <v>4</v>
      </c>
      <c r="B305" s="44" t="s">
        <v>623</v>
      </c>
      <c r="C305" s="44"/>
      <c r="D305" s="83" t="s">
        <v>625</v>
      </c>
      <c r="E305" s="61" t="s">
        <v>268</v>
      </c>
      <c r="F305" s="84">
        <v>76</v>
      </c>
      <c r="G305" s="46" t="s">
        <v>16</v>
      </c>
      <c r="H305" s="85">
        <v>750000000</v>
      </c>
      <c r="I305" s="44">
        <v>15</v>
      </c>
      <c r="J305" s="44">
        <v>0</v>
      </c>
      <c r="K305" s="44">
        <v>15</v>
      </c>
      <c r="L305" s="47" t="s">
        <v>54</v>
      </c>
      <c r="M305" s="86"/>
      <c r="N305" s="57" t="s">
        <v>622</v>
      </c>
      <c r="O305" s="259" t="s">
        <v>627</v>
      </c>
    </row>
    <row r="306" spans="1:15" x14ac:dyDescent="0.2">
      <c r="A306" s="82"/>
      <c r="B306" s="45" t="s">
        <v>624</v>
      </c>
      <c r="C306" s="71"/>
      <c r="D306" s="133"/>
      <c r="E306" s="61" t="s">
        <v>272</v>
      </c>
      <c r="F306" s="84">
        <v>4.5</v>
      </c>
      <c r="G306" s="46" t="s">
        <v>16</v>
      </c>
      <c r="H306" s="173"/>
      <c r="I306" s="45"/>
      <c r="J306" s="45"/>
      <c r="K306" s="45"/>
      <c r="L306" s="47"/>
      <c r="M306" s="86"/>
      <c r="N306" s="57"/>
      <c r="O306" s="57"/>
    </row>
    <row r="307" spans="1:15" x14ac:dyDescent="0.2">
      <c r="A307" s="82"/>
      <c r="B307" s="45"/>
      <c r="C307" s="71"/>
      <c r="D307" s="133"/>
      <c r="E307" s="61" t="s">
        <v>626</v>
      </c>
      <c r="F307" s="84">
        <v>6.5</v>
      </c>
      <c r="G307" s="46" t="s">
        <v>16</v>
      </c>
      <c r="H307" s="173"/>
      <c r="I307" s="45"/>
      <c r="J307" s="45"/>
      <c r="K307" s="45"/>
      <c r="L307" s="47"/>
      <c r="M307" s="86"/>
      <c r="N307" s="57"/>
      <c r="O307" s="57"/>
    </row>
    <row r="308" spans="1:15" x14ac:dyDescent="0.2">
      <c r="A308" s="82"/>
      <c r="B308" s="45"/>
      <c r="C308" s="71"/>
      <c r="D308" s="133"/>
      <c r="E308" s="61"/>
      <c r="F308" s="84"/>
      <c r="G308" s="46"/>
      <c r="H308" s="173"/>
      <c r="I308" s="45"/>
      <c r="J308" s="45"/>
      <c r="K308" s="45"/>
      <c r="L308" s="47"/>
      <c r="M308" s="86"/>
      <c r="N308" s="57"/>
      <c r="O308" s="57"/>
    </row>
    <row r="309" spans="1:15" ht="15.75" thickBot="1" x14ac:dyDescent="0.3">
      <c r="A309" s="87"/>
      <c r="B309" s="378" t="s">
        <v>7</v>
      </c>
      <c r="C309" s="379"/>
      <c r="D309" s="380"/>
      <c r="E309" s="156"/>
      <c r="F309" s="175">
        <f>SUM(F279:F307)</f>
        <v>316502</v>
      </c>
      <c r="G309" s="176" t="s">
        <v>16</v>
      </c>
      <c r="H309" s="175">
        <f>SUM(H280:H307)</f>
        <v>55433774700</v>
      </c>
      <c r="I309" s="175">
        <f>SUM(I280:I307)</f>
        <v>352</v>
      </c>
      <c r="J309" s="175">
        <f>SUM(J280:J307)</f>
        <v>1</v>
      </c>
      <c r="K309" s="175">
        <f>SUM(K280:K307)</f>
        <v>353</v>
      </c>
      <c r="L309" s="136"/>
      <c r="M309" s="93"/>
      <c r="N309" s="57"/>
      <c r="O309" s="57"/>
    </row>
    <row r="310" spans="1:15" ht="15" thickTop="1" x14ac:dyDescent="0.2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</row>
    <row r="311" spans="1:15" ht="15" x14ac:dyDescent="0.2">
      <c r="A311" s="327" t="s">
        <v>362</v>
      </c>
      <c r="B311" s="327"/>
      <c r="C311" s="327"/>
      <c r="D311" s="327"/>
      <c r="E311" s="327"/>
      <c r="F311" s="327"/>
      <c r="G311" s="327"/>
      <c r="H311" s="327"/>
      <c r="I311" s="327"/>
      <c r="J311" s="327"/>
      <c r="K311" s="327"/>
      <c r="L311" s="327"/>
      <c r="M311" s="327"/>
      <c r="N311" s="57"/>
      <c r="O311" s="57"/>
    </row>
    <row r="312" spans="1:15" ht="15" thickBot="1" x14ac:dyDescent="0.25">
      <c r="A312" s="75"/>
      <c r="B312" s="57"/>
      <c r="C312" s="57"/>
      <c r="D312" s="75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</row>
    <row r="313" spans="1:15" ht="15" thickTop="1" x14ac:dyDescent="0.2">
      <c r="A313" s="328" t="s">
        <v>0</v>
      </c>
      <c r="B313" s="236" t="s">
        <v>33</v>
      </c>
      <c r="C313" s="236"/>
      <c r="D313" s="236" t="s">
        <v>34</v>
      </c>
      <c r="E313" s="236" t="s">
        <v>3</v>
      </c>
      <c r="F313" s="330" t="s">
        <v>35</v>
      </c>
      <c r="G313" s="331"/>
      <c r="H313" s="236" t="s">
        <v>7</v>
      </c>
      <c r="I313" s="372" t="s">
        <v>36</v>
      </c>
      <c r="J313" s="372"/>
      <c r="K313" s="372"/>
      <c r="L313" s="370" t="s">
        <v>8</v>
      </c>
      <c r="M313" s="315" t="s">
        <v>73</v>
      </c>
      <c r="N313" s="57"/>
      <c r="O313" s="57"/>
    </row>
    <row r="314" spans="1:15" ht="15" thickBot="1" x14ac:dyDescent="0.25">
      <c r="A314" s="329"/>
      <c r="B314" s="237" t="s">
        <v>38</v>
      </c>
      <c r="C314" s="237"/>
      <c r="D314" s="237" t="s">
        <v>39</v>
      </c>
      <c r="E314" s="237" t="s">
        <v>10</v>
      </c>
      <c r="F314" s="317" t="s">
        <v>40</v>
      </c>
      <c r="G314" s="318"/>
      <c r="H314" s="237" t="s">
        <v>41</v>
      </c>
      <c r="I314" s="237" t="s">
        <v>42</v>
      </c>
      <c r="J314" s="237" t="s">
        <v>43</v>
      </c>
      <c r="K314" s="237" t="s">
        <v>44</v>
      </c>
      <c r="L314" s="371"/>
      <c r="M314" s="316"/>
      <c r="N314" s="57"/>
      <c r="O314" s="57"/>
    </row>
    <row r="315" spans="1:15" ht="15" thickTop="1" x14ac:dyDescent="0.2">
      <c r="A315" s="82">
        <v>1</v>
      </c>
      <c r="B315" s="44" t="s">
        <v>279</v>
      </c>
      <c r="C315" s="44"/>
      <c r="D315" s="61" t="s">
        <v>280</v>
      </c>
      <c r="E315" s="47" t="s">
        <v>492</v>
      </c>
      <c r="F315" s="84">
        <v>120000</v>
      </c>
      <c r="G315" s="46" t="s">
        <v>16</v>
      </c>
      <c r="H315" s="85">
        <v>196500000000</v>
      </c>
      <c r="I315" s="44">
        <v>375</v>
      </c>
      <c r="J315" s="44">
        <v>0</v>
      </c>
      <c r="K315" s="44">
        <f>I315</f>
        <v>375</v>
      </c>
      <c r="L315" s="47" t="s">
        <v>54</v>
      </c>
      <c r="M315" s="86" t="s">
        <v>484</v>
      </c>
      <c r="N315" s="57" t="s">
        <v>564</v>
      </c>
      <c r="O315" s="57"/>
    </row>
    <row r="316" spans="1:15" x14ac:dyDescent="0.2">
      <c r="A316" s="82"/>
      <c r="B316" s="44" t="s">
        <v>282</v>
      </c>
      <c r="C316" s="44"/>
      <c r="D316" s="83">
        <v>33313</v>
      </c>
      <c r="E316" s="47" t="s">
        <v>493</v>
      </c>
      <c r="F316" s="84"/>
      <c r="G316" s="46"/>
      <c r="H316" s="85"/>
      <c r="I316" s="44"/>
      <c r="J316" s="44"/>
      <c r="K316" s="44"/>
      <c r="L316" s="47"/>
      <c r="M316" s="86"/>
      <c r="N316" s="57"/>
      <c r="O316" s="57"/>
    </row>
    <row r="317" spans="1:15" x14ac:dyDescent="0.2">
      <c r="A317" s="82"/>
      <c r="B317" s="44" t="s">
        <v>284</v>
      </c>
      <c r="C317" s="44"/>
      <c r="D317" s="83" t="s">
        <v>285</v>
      </c>
      <c r="E317" s="44"/>
      <c r="F317" s="84"/>
      <c r="G317" s="46"/>
      <c r="H317" s="85"/>
      <c r="I317" s="44"/>
      <c r="J317" s="44"/>
      <c r="K317" s="44"/>
      <c r="L317" s="47"/>
      <c r="M317" s="86"/>
      <c r="N317" s="57"/>
      <c r="O317" s="57"/>
    </row>
    <row r="318" spans="1:15" x14ac:dyDescent="0.2">
      <c r="A318" s="82"/>
      <c r="B318" s="44" t="s">
        <v>289</v>
      </c>
      <c r="C318" s="44"/>
      <c r="D318" s="83"/>
      <c r="E318" s="44"/>
      <c r="F318" s="84"/>
      <c r="G318" s="46"/>
      <c r="H318" s="85"/>
      <c r="I318" s="44"/>
      <c r="J318" s="44"/>
      <c r="K318" s="44"/>
      <c r="L318" s="47"/>
      <c r="M318" s="86"/>
      <c r="N318" s="57"/>
      <c r="O318" s="57"/>
    </row>
    <row r="319" spans="1:15" x14ac:dyDescent="0.2">
      <c r="A319" s="82"/>
      <c r="B319" s="44"/>
      <c r="C319" s="44"/>
      <c r="D319" s="83" t="s">
        <v>490</v>
      </c>
      <c r="E319" s="44"/>
      <c r="F319" s="84"/>
      <c r="G319" s="46"/>
      <c r="H319" s="85"/>
      <c r="I319" s="44"/>
      <c r="J319" s="44"/>
      <c r="K319" s="44"/>
      <c r="L319" s="47"/>
      <c r="M319" s="86"/>
      <c r="N319" s="57"/>
      <c r="O319" s="57"/>
    </row>
    <row r="320" spans="1:15" x14ac:dyDescent="0.2">
      <c r="A320" s="82"/>
      <c r="B320" s="44"/>
      <c r="C320" s="44"/>
      <c r="D320" s="83" t="s">
        <v>491</v>
      </c>
      <c r="E320" s="44"/>
      <c r="F320" s="84"/>
      <c r="G320" s="46"/>
      <c r="H320" s="85"/>
      <c r="I320" s="44"/>
      <c r="J320" s="44"/>
      <c r="K320" s="44"/>
      <c r="L320" s="47"/>
      <c r="M320" s="86"/>
      <c r="N320" s="57"/>
      <c r="O320" s="57"/>
    </row>
    <row r="321" spans="1:15" x14ac:dyDescent="0.2">
      <c r="A321" s="82"/>
      <c r="B321" s="44"/>
      <c r="C321" s="44"/>
      <c r="D321" s="83" t="s">
        <v>499</v>
      </c>
      <c r="E321" s="44"/>
      <c r="F321" s="84"/>
      <c r="G321" s="46"/>
      <c r="H321" s="85"/>
      <c r="I321" s="44"/>
      <c r="J321" s="44"/>
      <c r="K321" s="44"/>
      <c r="L321" s="47"/>
      <c r="M321" s="86"/>
      <c r="N321" s="57"/>
      <c r="O321" s="57"/>
    </row>
    <row r="322" spans="1:15" x14ac:dyDescent="0.2">
      <c r="A322" s="82">
        <v>2</v>
      </c>
      <c r="B322" s="44" t="s">
        <v>439</v>
      </c>
      <c r="C322" s="44"/>
      <c r="D322" s="83"/>
      <c r="E322" s="177" t="s">
        <v>281</v>
      </c>
      <c r="F322" s="84"/>
      <c r="G322" s="46"/>
      <c r="H322" s="85"/>
      <c r="I322" s="44"/>
      <c r="J322" s="44"/>
      <c r="K322" s="44"/>
      <c r="L322" s="47"/>
      <c r="M322" s="86"/>
      <c r="N322" s="57"/>
      <c r="O322" s="57"/>
    </row>
    <row r="323" spans="1:15" x14ac:dyDescent="0.2">
      <c r="A323" s="82"/>
      <c r="B323" s="44" t="s">
        <v>440</v>
      </c>
      <c r="C323" s="44"/>
      <c r="D323" s="83"/>
      <c r="E323" s="177" t="s">
        <v>283</v>
      </c>
      <c r="F323" s="84"/>
      <c r="G323" s="46"/>
      <c r="H323" s="85"/>
      <c r="I323" s="44"/>
      <c r="J323" s="44"/>
      <c r="K323" s="44"/>
      <c r="L323" s="47"/>
      <c r="M323" s="86"/>
      <c r="N323" s="57"/>
      <c r="O323" s="57"/>
    </row>
    <row r="324" spans="1:15" x14ac:dyDescent="0.2">
      <c r="A324" s="82"/>
      <c r="B324" s="44"/>
      <c r="C324" s="44"/>
      <c r="D324" s="83"/>
      <c r="E324" s="177"/>
      <c r="F324" s="84"/>
      <c r="G324" s="46"/>
      <c r="H324" s="85"/>
      <c r="I324" s="44"/>
      <c r="J324" s="44"/>
      <c r="K324" s="44"/>
      <c r="L324" s="47"/>
      <c r="M324" s="86"/>
      <c r="N324" s="57"/>
      <c r="O324" s="57"/>
    </row>
    <row r="325" spans="1:15" ht="15.75" thickBot="1" x14ac:dyDescent="0.3">
      <c r="A325" s="87"/>
      <c r="B325" s="378" t="s">
        <v>7</v>
      </c>
      <c r="C325" s="379"/>
      <c r="D325" s="380"/>
      <c r="E325" s="88"/>
      <c r="F325" s="89">
        <f>SUM(F315:F324)</f>
        <v>120000</v>
      </c>
      <c r="G325" s="90" t="s">
        <v>16</v>
      </c>
      <c r="H325" s="91">
        <f>SUM(H315:H324)</f>
        <v>196500000000</v>
      </c>
      <c r="I325" s="91">
        <f>SUM(I315:I324)</f>
        <v>375</v>
      </c>
      <c r="J325" s="91">
        <f>SUM(J315:J324)</f>
        <v>0</v>
      </c>
      <c r="K325" s="92">
        <f>SUM(K315:K324)</f>
        <v>375</v>
      </c>
      <c r="L325" s="88"/>
      <c r="M325" s="93"/>
      <c r="N325" s="57"/>
      <c r="O325" s="57"/>
    </row>
    <row r="326" spans="1:15" ht="15" thickTop="1" x14ac:dyDescent="0.2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</row>
    <row r="327" spans="1:15" ht="15" x14ac:dyDescent="0.2">
      <c r="A327" s="327" t="s">
        <v>512</v>
      </c>
      <c r="B327" s="327"/>
      <c r="C327" s="327"/>
      <c r="D327" s="327"/>
      <c r="E327" s="327"/>
      <c r="F327" s="327"/>
      <c r="G327" s="327"/>
      <c r="H327" s="327"/>
      <c r="I327" s="327"/>
      <c r="J327" s="327"/>
      <c r="K327" s="327"/>
      <c r="L327" s="327"/>
      <c r="M327" s="327"/>
      <c r="N327" s="57"/>
      <c r="O327" s="57"/>
    </row>
    <row r="328" spans="1:15" ht="15" thickBot="1" x14ac:dyDescent="0.25">
      <c r="A328" s="75"/>
      <c r="B328" s="57"/>
      <c r="C328" s="57"/>
      <c r="D328" s="75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</row>
    <row r="329" spans="1:15" ht="15" thickTop="1" x14ac:dyDescent="0.2">
      <c r="A329" s="328" t="s">
        <v>0</v>
      </c>
      <c r="B329" s="236" t="s">
        <v>33</v>
      </c>
      <c r="C329" s="236"/>
      <c r="D329" s="236" t="s">
        <v>34</v>
      </c>
      <c r="E329" s="236" t="s">
        <v>3</v>
      </c>
      <c r="F329" s="330" t="s">
        <v>35</v>
      </c>
      <c r="G329" s="331"/>
      <c r="H329" s="236" t="s">
        <v>7</v>
      </c>
      <c r="I329" s="372" t="s">
        <v>36</v>
      </c>
      <c r="J329" s="372"/>
      <c r="K329" s="372"/>
      <c r="L329" s="370" t="s">
        <v>8</v>
      </c>
      <c r="M329" s="315" t="s">
        <v>73</v>
      </c>
      <c r="N329" s="57"/>
      <c r="O329" s="57"/>
    </row>
    <row r="330" spans="1:15" ht="15" thickBot="1" x14ac:dyDescent="0.25">
      <c r="A330" s="329"/>
      <c r="B330" s="237" t="s">
        <v>38</v>
      </c>
      <c r="C330" s="237"/>
      <c r="D330" s="237" t="s">
        <v>39</v>
      </c>
      <c r="E330" s="237" t="s">
        <v>10</v>
      </c>
      <c r="F330" s="317" t="s">
        <v>40</v>
      </c>
      <c r="G330" s="318"/>
      <c r="H330" s="237" t="s">
        <v>41</v>
      </c>
      <c r="I330" s="237" t="s">
        <v>42</v>
      </c>
      <c r="J330" s="237" t="s">
        <v>43</v>
      </c>
      <c r="K330" s="237" t="s">
        <v>44</v>
      </c>
      <c r="L330" s="371"/>
      <c r="M330" s="316"/>
      <c r="N330" s="57"/>
      <c r="O330" s="57"/>
    </row>
    <row r="331" spans="1:15" ht="15" thickTop="1" x14ac:dyDescent="0.2">
      <c r="A331" s="82">
        <v>1</v>
      </c>
      <c r="B331" s="44" t="s">
        <v>513</v>
      </c>
      <c r="C331" s="44"/>
      <c r="D331" s="61" t="s">
        <v>515</v>
      </c>
      <c r="E331" s="47" t="s">
        <v>518</v>
      </c>
      <c r="F331" s="84">
        <v>12500</v>
      </c>
      <c r="G331" s="46" t="s">
        <v>48</v>
      </c>
      <c r="H331" s="85">
        <v>9700000000</v>
      </c>
      <c r="I331" s="44">
        <v>75</v>
      </c>
      <c r="J331" s="44"/>
      <c r="K331" s="44">
        <v>75</v>
      </c>
      <c r="L331" s="47"/>
      <c r="M331" s="86"/>
      <c r="N331" s="57" t="s">
        <v>563</v>
      </c>
      <c r="O331" s="57"/>
    </row>
    <row r="332" spans="1:15" x14ac:dyDescent="0.2">
      <c r="A332" s="82"/>
      <c r="B332" s="44" t="s">
        <v>514</v>
      </c>
      <c r="C332" s="44"/>
      <c r="D332" s="83" t="s">
        <v>516</v>
      </c>
      <c r="E332" s="47"/>
      <c r="F332" s="84"/>
      <c r="G332" s="46"/>
      <c r="H332" s="85"/>
      <c r="I332" s="44"/>
      <c r="J332" s="44"/>
      <c r="K332" s="44"/>
      <c r="L332" s="47"/>
      <c r="M332" s="86"/>
      <c r="N332" s="57"/>
      <c r="O332" s="57"/>
    </row>
    <row r="333" spans="1:15" x14ac:dyDescent="0.2">
      <c r="A333" s="82"/>
      <c r="B333" s="44" t="s">
        <v>466</v>
      </c>
      <c r="C333" s="44"/>
      <c r="D333" s="83" t="s">
        <v>517</v>
      </c>
      <c r="E333" s="47" t="s">
        <v>519</v>
      </c>
      <c r="F333" s="84">
        <v>3000</v>
      </c>
      <c r="G333" s="46" t="s">
        <v>520</v>
      </c>
      <c r="H333" s="85"/>
      <c r="I333" s="44"/>
      <c r="J333" s="44"/>
      <c r="K333" s="44"/>
      <c r="L333" s="47"/>
      <c r="M333" s="86"/>
      <c r="N333" s="57"/>
      <c r="O333" s="57"/>
    </row>
    <row r="334" spans="1:15" x14ac:dyDescent="0.2">
      <c r="A334" s="82"/>
      <c r="B334" s="44"/>
      <c r="C334" s="44"/>
      <c r="D334" s="83"/>
      <c r="E334" s="44"/>
      <c r="F334" s="84"/>
      <c r="G334" s="46"/>
      <c r="H334" s="85"/>
      <c r="I334" s="44"/>
      <c r="J334" s="44"/>
      <c r="K334" s="44"/>
      <c r="L334" s="47"/>
      <c r="M334" s="86"/>
      <c r="N334" s="57"/>
      <c r="O334" s="57"/>
    </row>
    <row r="335" spans="1:15" ht="15" thickBot="1" x14ac:dyDescent="0.25">
      <c r="A335" s="87"/>
      <c r="B335" s="88"/>
      <c r="C335" s="88"/>
      <c r="D335" s="178"/>
      <c r="E335" s="88"/>
      <c r="F335" s="89">
        <f>SUM(F331:F334)</f>
        <v>15500</v>
      </c>
      <c r="G335" s="90"/>
      <c r="H335" s="179">
        <f>H331</f>
        <v>9700000000</v>
      </c>
      <c r="I335" s="179">
        <f>I331</f>
        <v>75</v>
      </c>
      <c r="J335" s="179"/>
      <c r="K335" s="179">
        <f>K331</f>
        <v>75</v>
      </c>
      <c r="L335" s="136"/>
      <c r="M335" s="93"/>
      <c r="N335" s="57"/>
      <c r="O335" s="57"/>
    </row>
    <row r="336" spans="1:15" ht="15" thickTop="1" x14ac:dyDescent="0.2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</row>
    <row r="337" spans="1:15" ht="15" x14ac:dyDescent="0.2">
      <c r="A337" s="327" t="s">
        <v>415</v>
      </c>
      <c r="B337" s="327"/>
      <c r="C337" s="327"/>
      <c r="D337" s="327"/>
      <c r="E337" s="327"/>
      <c r="F337" s="327"/>
      <c r="G337" s="327"/>
      <c r="H337" s="327"/>
      <c r="I337" s="327"/>
      <c r="J337" s="327"/>
      <c r="K337" s="327"/>
      <c r="L337" s="327"/>
      <c r="M337" s="327"/>
      <c r="N337" s="57"/>
      <c r="O337" s="57"/>
    </row>
    <row r="338" spans="1:15" ht="15" thickBot="1" x14ac:dyDescent="0.25">
      <c r="A338" s="75"/>
      <c r="B338" s="57"/>
      <c r="C338" s="57"/>
      <c r="D338" s="75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</row>
    <row r="339" spans="1:15" ht="15" thickTop="1" x14ac:dyDescent="0.2">
      <c r="A339" s="328" t="s">
        <v>0</v>
      </c>
      <c r="B339" s="236" t="s">
        <v>33</v>
      </c>
      <c r="C339" s="236"/>
      <c r="D339" s="236" t="s">
        <v>34</v>
      </c>
      <c r="E339" s="236" t="s">
        <v>3</v>
      </c>
      <c r="F339" s="330" t="s">
        <v>35</v>
      </c>
      <c r="G339" s="331"/>
      <c r="H339" s="236" t="s">
        <v>7</v>
      </c>
      <c r="I339" s="372" t="s">
        <v>36</v>
      </c>
      <c r="J339" s="372"/>
      <c r="K339" s="372"/>
      <c r="L339" s="370" t="s">
        <v>8</v>
      </c>
      <c r="M339" s="315" t="s">
        <v>73</v>
      </c>
      <c r="N339" s="57"/>
      <c r="O339" s="57"/>
    </row>
    <row r="340" spans="1:15" ht="15" thickBot="1" x14ac:dyDescent="0.25">
      <c r="A340" s="329"/>
      <c r="B340" s="237" t="s">
        <v>38</v>
      </c>
      <c r="C340" s="237"/>
      <c r="D340" s="237" t="s">
        <v>39</v>
      </c>
      <c r="E340" s="237" t="s">
        <v>10</v>
      </c>
      <c r="F340" s="317" t="s">
        <v>40</v>
      </c>
      <c r="G340" s="318"/>
      <c r="H340" s="237" t="s">
        <v>41</v>
      </c>
      <c r="I340" s="237" t="s">
        <v>42</v>
      </c>
      <c r="J340" s="237" t="s">
        <v>43</v>
      </c>
      <c r="K340" s="237" t="s">
        <v>44</v>
      </c>
      <c r="L340" s="371"/>
      <c r="M340" s="316"/>
      <c r="N340" s="57"/>
      <c r="O340" s="57"/>
    </row>
    <row r="341" spans="1:15" ht="15" thickTop="1" x14ac:dyDescent="0.2">
      <c r="A341" s="82">
        <v>1</v>
      </c>
      <c r="B341" s="44" t="s">
        <v>416</v>
      </c>
      <c r="C341" s="44"/>
      <c r="D341" s="61" t="s">
        <v>419</v>
      </c>
      <c r="E341" s="47" t="s">
        <v>420</v>
      </c>
      <c r="F341" s="84">
        <v>17750000</v>
      </c>
      <c r="G341" s="46" t="s">
        <v>422</v>
      </c>
      <c r="H341" s="85">
        <v>7554120000</v>
      </c>
      <c r="I341" s="44">
        <v>94</v>
      </c>
      <c r="J341" s="44">
        <v>0</v>
      </c>
      <c r="K341" s="44">
        <f>I341+J341</f>
        <v>94</v>
      </c>
      <c r="L341" s="47"/>
      <c r="M341" s="86"/>
      <c r="N341" s="57" t="s">
        <v>563</v>
      </c>
      <c r="O341" s="57"/>
    </row>
    <row r="342" spans="1:15" x14ac:dyDescent="0.2">
      <c r="A342" s="82"/>
      <c r="B342" s="44" t="s">
        <v>417</v>
      </c>
      <c r="C342" s="44"/>
      <c r="D342" s="83">
        <v>39777</v>
      </c>
      <c r="E342" s="47" t="s">
        <v>421</v>
      </c>
      <c r="F342" s="84"/>
      <c r="G342" s="46"/>
      <c r="H342" s="85"/>
      <c r="I342" s="44"/>
      <c r="J342" s="44"/>
      <c r="K342" s="44"/>
      <c r="L342" s="47"/>
      <c r="M342" s="86"/>
      <c r="N342" s="57"/>
      <c r="O342" s="57"/>
    </row>
    <row r="343" spans="1:15" x14ac:dyDescent="0.2">
      <c r="A343" s="82"/>
      <c r="B343" s="44" t="s">
        <v>418</v>
      </c>
      <c r="C343" s="44"/>
      <c r="D343" s="83"/>
      <c r="E343" s="44"/>
      <c r="F343" s="84"/>
      <c r="G343" s="46"/>
      <c r="H343" s="85"/>
      <c r="I343" s="44"/>
      <c r="J343" s="44"/>
      <c r="K343" s="44"/>
      <c r="L343" s="47"/>
      <c r="M343" s="86"/>
      <c r="N343" s="57"/>
      <c r="O343" s="57"/>
    </row>
    <row r="344" spans="1:15" x14ac:dyDescent="0.2">
      <c r="A344" s="82"/>
      <c r="B344" s="44"/>
      <c r="C344" s="44"/>
      <c r="D344" s="83"/>
      <c r="E344" s="44"/>
      <c r="F344" s="84"/>
      <c r="G344" s="46"/>
      <c r="H344" s="85"/>
      <c r="I344" s="44"/>
      <c r="J344" s="44"/>
      <c r="K344" s="44"/>
      <c r="L344" s="47"/>
      <c r="M344" s="86"/>
      <c r="N344" s="57"/>
      <c r="O344" s="57"/>
    </row>
    <row r="345" spans="1:15" x14ac:dyDescent="0.2">
      <c r="A345" s="82">
        <v>2</v>
      </c>
      <c r="B345" s="44" t="s">
        <v>446</v>
      </c>
      <c r="C345" s="44"/>
      <c r="D345" s="83" t="s">
        <v>449</v>
      </c>
      <c r="E345" s="241" t="s">
        <v>450</v>
      </c>
      <c r="F345" s="84">
        <v>10800000</v>
      </c>
      <c r="G345" s="46" t="s">
        <v>139</v>
      </c>
      <c r="H345" s="85">
        <v>8980000000</v>
      </c>
      <c r="I345" s="44">
        <v>23</v>
      </c>
      <c r="J345" s="44">
        <v>0</v>
      </c>
      <c r="K345" s="44">
        <v>23</v>
      </c>
      <c r="L345" s="47"/>
      <c r="M345" s="86"/>
      <c r="N345" s="57" t="s">
        <v>563</v>
      </c>
      <c r="O345" s="57"/>
    </row>
    <row r="346" spans="1:15" x14ac:dyDescent="0.2">
      <c r="A346" s="82"/>
      <c r="B346" s="44" t="s">
        <v>447</v>
      </c>
      <c r="C346" s="44"/>
      <c r="D346" s="83">
        <v>40361</v>
      </c>
      <c r="E346" s="44"/>
      <c r="F346" s="84"/>
      <c r="G346" s="46"/>
      <c r="H346" s="85"/>
      <c r="I346" s="44"/>
      <c r="J346" s="44"/>
      <c r="K346" s="44"/>
      <c r="L346" s="47"/>
      <c r="M346" s="86"/>
      <c r="N346" s="57"/>
      <c r="O346" s="57"/>
    </row>
    <row r="347" spans="1:15" x14ac:dyDescent="0.2">
      <c r="A347" s="82"/>
      <c r="B347" s="44" t="s">
        <v>448</v>
      </c>
      <c r="C347" s="44"/>
      <c r="D347" s="83"/>
      <c r="E347" s="44"/>
      <c r="F347" s="84"/>
      <c r="G347" s="46"/>
      <c r="H347" s="85"/>
      <c r="I347" s="44"/>
      <c r="J347" s="44"/>
      <c r="K347" s="44"/>
      <c r="L347" s="47"/>
      <c r="M347" s="86"/>
      <c r="N347" s="57"/>
      <c r="O347" s="57"/>
    </row>
    <row r="348" spans="1:15" x14ac:dyDescent="0.2">
      <c r="A348" s="82"/>
      <c r="B348" s="44"/>
      <c r="C348" s="44"/>
      <c r="D348" s="83"/>
      <c r="E348" s="44"/>
      <c r="F348" s="84"/>
      <c r="G348" s="46"/>
      <c r="H348" s="85"/>
      <c r="I348" s="44"/>
      <c r="J348" s="44"/>
      <c r="K348" s="44"/>
      <c r="L348" s="47"/>
      <c r="M348" s="86"/>
      <c r="N348" s="57"/>
      <c r="O348" s="57"/>
    </row>
    <row r="349" spans="1:15" ht="15.75" thickBot="1" x14ac:dyDescent="0.3">
      <c r="A349" s="87"/>
      <c r="B349" s="378" t="s">
        <v>7</v>
      </c>
      <c r="C349" s="379"/>
      <c r="D349" s="380"/>
      <c r="E349" s="88"/>
      <c r="F349" s="89"/>
      <c r="G349" s="90"/>
      <c r="H349" s="91">
        <f>SUM(H341:H348)</f>
        <v>16534120000</v>
      </c>
      <c r="I349" s="91">
        <f>SUM(I341:I348)</f>
        <v>117</v>
      </c>
      <c r="J349" s="91">
        <f>SUM(J341:J348)</f>
        <v>0</v>
      </c>
      <c r="K349" s="92">
        <f>SUM(K341:K348)</f>
        <v>117</v>
      </c>
      <c r="L349" s="88"/>
      <c r="M349" s="93"/>
      <c r="N349" s="57"/>
      <c r="O349" s="57"/>
    </row>
    <row r="350" spans="1:15" ht="15" thickTop="1" x14ac:dyDescent="0.2"/>
    <row r="351" spans="1:15" x14ac:dyDescent="0.2">
      <c r="A351" s="361" t="s">
        <v>292</v>
      </c>
      <c r="B351" s="361"/>
      <c r="C351" s="361"/>
      <c r="D351" s="361"/>
      <c r="E351" s="361"/>
      <c r="F351" s="361"/>
      <c r="G351" s="361"/>
      <c r="H351" s="361"/>
      <c r="I351" s="361"/>
      <c r="J351" s="361"/>
      <c r="K351" s="361"/>
    </row>
    <row r="352" spans="1:15" ht="15.75" thickBot="1" x14ac:dyDescent="0.3">
      <c r="A352" s="180"/>
      <c r="B352" s="181"/>
      <c r="C352" s="181"/>
      <c r="D352" s="181"/>
      <c r="E352" s="181"/>
      <c r="F352" s="181"/>
      <c r="G352" s="182"/>
      <c r="H352" s="181"/>
      <c r="I352" s="182"/>
      <c r="J352" s="182"/>
      <c r="K352" s="182"/>
    </row>
    <row r="353" spans="1:15" ht="15" thickTop="1" x14ac:dyDescent="0.2">
      <c r="A353" s="362" t="s">
        <v>0</v>
      </c>
      <c r="B353" s="364" t="s">
        <v>1</v>
      </c>
      <c r="C353" s="373" t="s">
        <v>2</v>
      </c>
      <c r="D353" s="374"/>
      <c r="E353" s="234" t="s">
        <v>3</v>
      </c>
      <c r="F353" s="234" t="s">
        <v>4</v>
      </c>
      <c r="G353" s="364" t="s">
        <v>5</v>
      </c>
      <c r="H353" s="234" t="s">
        <v>6</v>
      </c>
      <c r="I353" s="234" t="s">
        <v>481</v>
      </c>
      <c r="J353" s="366" t="s">
        <v>8</v>
      </c>
      <c r="K353" s="368" t="s">
        <v>9</v>
      </c>
    </row>
    <row r="354" spans="1:15" ht="15" thickBot="1" x14ac:dyDescent="0.25">
      <c r="A354" s="363"/>
      <c r="B354" s="365"/>
      <c r="C354" s="356" t="s">
        <v>10</v>
      </c>
      <c r="D354" s="357"/>
      <c r="E354" s="235" t="s">
        <v>11</v>
      </c>
      <c r="F354" s="235" t="s">
        <v>12</v>
      </c>
      <c r="G354" s="365"/>
      <c r="H354" s="235" t="s">
        <v>13</v>
      </c>
      <c r="I354" s="235" t="s">
        <v>482</v>
      </c>
      <c r="J354" s="367"/>
      <c r="K354" s="369"/>
    </row>
    <row r="355" spans="1:15" ht="15.75" thickTop="1" x14ac:dyDescent="0.25">
      <c r="A355" s="183"/>
      <c r="B355" s="184"/>
      <c r="C355" s="185"/>
      <c r="D355" s="186"/>
      <c r="E355" s="184"/>
      <c r="F355" s="187"/>
      <c r="G355" s="188"/>
      <c r="H355" s="184"/>
      <c r="I355" s="188"/>
      <c r="J355" s="188"/>
      <c r="K355" s="189"/>
    </row>
    <row r="356" spans="1:15" ht="15" x14ac:dyDescent="0.25">
      <c r="A356" s="183">
        <v>1</v>
      </c>
      <c r="B356" s="184" t="s">
        <v>20</v>
      </c>
      <c r="C356" s="190" t="s">
        <v>14</v>
      </c>
      <c r="D356" s="186" t="s">
        <v>580</v>
      </c>
      <c r="E356" s="188" t="s">
        <v>15</v>
      </c>
      <c r="F356" s="187">
        <v>1872</v>
      </c>
      <c r="G356" s="188" t="s">
        <v>16</v>
      </c>
      <c r="H356" s="187">
        <v>162000000</v>
      </c>
      <c r="I356" s="191">
        <v>29</v>
      </c>
      <c r="J356" s="188" t="s">
        <v>17</v>
      </c>
      <c r="K356" s="192" t="s">
        <v>21</v>
      </c>
      <c r="N356" s="128" t="s">
        <v>565</v>
      </c>
      <c r="O356" s="251" t="s">
        <v>578</v>
      </c>
    </row>
    <row r="357" spans="1:15" ht="15" x14ac:dyDescent="0.25">
      <c r="A357" s="183"/>
      <c r="B357" s="184" t="s">
        <v>582</v>
      </c>
      <c r="C357" s="185"/>
      <c r="D357" s="186" t="s">
        <v>581</v>
      </c>
      <c r="E357" s="188" t="s">
        <v>18</v>
      </c>
      <c r="F357" s="187"/>
      <c r="G357" s="188"/>
      <c r="H357" s="187"/>
      <c r="I357" s="191"/>
      <c r="J357" s="188"/>
      <c r="K357" s="192" t="s">
        <v>19</v>
      </c>
      <c r="O357" s="128" t="s">
        <v>579</v>
      </c>
    </row>
    <row r="358" spans="1:15" ht="15" x14ac:dyDescent="0.25">
      <c r="A358" s="183"/>
      <c r="B358" s="184" t="s">
        <v>583</v>
      </c>
      <c r="C358" s="185"/>
      <c r="D358" s="186"/>
      <c r="E358" s="188"/>
      <c r="F358" s="187"/>
      <c r="G358" s="188"/>
      <c r="H358" s="187"/>
      <c r="I358" s="191"/>
      <c r="J358" s="188"/>
      <c r="K358" s="189"/>
    </row>
    <row r="359" spans="1:15" ht="15" x14ac:dyDescent="0.25">
      <c r="A359" s="183"/>
      <c r="B359" s="184" t="s">
        <v>584</v>
      </c>
      <c r="C359" s="185"/>
      <c r="D359" s="186"/>
      <c r="E359" s="188"/>
      <c r="F359" s="187"/>
      <c r="G359" s="188"/>
      <c r="H359" s="187"/>
      <c r="I359" s="191"/>
      <c r="J359" s="188"/>
      <c r="K359" s="189"/>
    </row>
    <row r="360" spans="1:15" ht="15.75" thickBot="1" x14ac:dyDescent="0.3">
      <c r="A360" s="183"/>
      <c r="B360" s="184"/>
      <c r="C360" s="193"/>
      <c r="D360" s="186"/>
      <c r="E360" s="188"/>
      <c r="F360" s="187"/>
      <c r="G360" s="188"/>
      <c r="H360" s="187"/>
      <c r="I360" s="191"/>
      <c r="J360" s="188"/>
      <c r="K360" s="189"/>
    </row>
    <row r="361" spans="1:15" ht="15.75" thickBot="1" x14ac:dyDescent="0.3">
      <c r="A361" s="194"/>
      <c r="B361" s="358" t="s">
        <v>7</v>
      </c>
      <c r="C361" s="359"/>
      <c r="D361" s="359"/>
      <c r="E361" s="360"/>
      <c r="F361" s="195">
        <f>SUM(F356:F360)</f>
        <v>1872</v>
      </c>
      <c r="G361" s="196"/>
      <c r="H361" s="195">
        <f>SUM(H356:H359)</f>
        <v>162000000</v>
      </c>
      <c r="I361" s="195">
        <f>SUM(I356:I359)</f>
        <v>29</v>
      </c>
      <c r="J361" s="197"/>
      <c r="K361" s="198"/>
    </row>
    <row r="362" spans="1:15" ht="15" thickTop="1" x14ac:dyDescent="0.2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</row>
    <row r="363" spans="1:15" x14ac:dyDescent="0.2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</row>
    <row r="364" spans="1:15" ht="15" x14ac:dyDescent="0.2">
      <c r="A364" s="332" t="s">
        <v>299</v>
      </c>
      <c r="B364" s="332"/>
      <c r="C364" s="332"/>
      <c r="D364" s="332"/>
      <c r="E364" s="332"/>
      <c r="F364" s="332"/>
      <c r="G364" s="332"/>
      <c r="H364" s="332"/>
      <c r="I364" s="332"/>
      <c r="J364" s="332"/>
      <c r="K364" s="332"/>
    </row>
    <row r="365" spans="1:15" ht="15.75" thickBot="1" x14ac:dyDescent="0.3">
      <c r="A365" s="199"/>
      <c r="B365" s="57"/>
      <c r="C365" s="57"/>
      <c r="D365" s="57"/>
      <c r="E365" s="57"/>
      <c r="F365" s="57"/>
      <c r="G365" s="75"/>
      <c r="H365" s="57"/>
      <c r="I365" s="75"/>
      <c r="J365" s="75"/>
      <c r="K365" s="75"/>
    </row>
    <row r="366" spans="1:15" ht="15.75" thickTop="1" x14ac:dyDescent="0.2">
      <c r="A366" s="333" t="s">
        <v>0</v>
      </c>
      <c r="B366" s="335" t="s">
        <v>1</v>
      </c>
      <c r="C366" s="337" t="s">
        <v>22</v>
      </c>
      <c r="D366" s="338"/>
      <c r="E366" s="230" t="s">
        <v>3</v>
      </c>
      <c r="F366" s="230" t="s">
        <v>4</v>
      </c>
      <c r="G366" s="335" t="s">
        <v>5</v>
      </c>
      <c r="H366" s="230" t="s">
        <v>6</v>
      </c>
      <c r="I366" s="234" t="s">
        <v>481</v>
      </c>
      <c r="J366" s="339" t="s">
        <v>8</v>
      </c>
      <c r="K366" s="341" t="s">
        <v>9</v>
      </c>
    </row>
    <row r="367" spans="1:15" ht="15.75" thickBot="1" x14ac:dyDescent="0.25">
      <c r="A367" s="334"/>
      <c r="B367" s="336"/>
      <c r="C367" s="343" t="s">
        <v>10</v>
      </c>
      <c r="D367" s="344"/>
      <c r="E367" s="231" t="s">
        <v>11</v>
      </c>
      <c r="F367" s="231" t="s">
        <v>12</v>
      </c>
      <c r="G367" s="336"/>
      <c r="H367" s="231" t="s">
        <v>13</v>
      </c>
      <c r="I367" s="235" t="s">
        <v>482</v>
      </c>
      <c r="J367" s="340"/>
      <c r="K367" s="342"/>
    </row>
    <row r="368" spans="1:15" ht="15.75" thickTop="1" x14ac:dyDescent="0.25">
      <c r="A368" s="200">
        <v>1</v>
      </c>
      <c r="B368" s="42">
        <v>2</v>
      </c>
      <c r="C368" s="319">
        <v>3</v>
      </c>
      <c r="D368" s="320"/>
      <c r="E368" s="42">
        <v>5</v>
      </c>
      <c r="F368" s="42">
        <v>6</v>
      </c>
      <c r="G368" s="42">
        <v>7</v>
      </c>
      <c r="H368" s="42">
        <v>8</v>
      </c>
      <c r="I368" s="42">
        <v>9</v>
      </c>
      <c r="J368" s="42">
        <v>10</v>
      </c>
      <c r="K368" s="201">
        <v>11</v>
      </c>
    </row>
    <row r="369" spans="1:13" ht="15" x14ac:dyDescent="0.25">
      <c r="A369" s="202"/>
      <c r="B369" s="44"/>
      <c r="C369" s="45"/>
      <c r="D369" s="46"/>
      <c r="E369" s="44"/>
      <c r="F369" s="203"/>
      <c r="G369" s="47"/>
      <c r="H369" s="44"/>
      <c r="I369" s="47"/>
      <c r="J369" s="47"/>
      <c r="K369" s="204"/>
    </row>
    <row r="370" spans="1:13" ht="15" x14ac:dyDescent="0.25">
      <c r="A370" s="202">
        <v>1</v>
      </c>
      <c r="B370" s="44" t="s">
        <v>27</v>
      </c>
      <c r="C370" s="205" t="s">
        <v>14</v>
      </c>
      <c r="D370" s="46" t="s">
        <v>28</v>
      </c>
      <c r="E370" s="47" t="s">
        <v>26</v>
      </c>
      <c r="F370" s="203"/>
      <c r="G370" s="47" t="s">
        <v>23</v>
      </c>
      <c r="H370" s="203"/>
      <c r="I370" s="206">
        <v>5</v>
      </c>
      <c r="J370" s="47"/>
      <c r="K370" s="204" t="s">
        <v>29</v>
      </c>
    </row>
    <row r="371" spans="1:13" ht="15" x14ac:dyDescent="0.25">
      <c r="A371" s="202"/>
      <c r="B371" s="44" t="s">
        <v>30</v>
      </c>
      <c r="C371" s="45"/>
      <c r="D371" s="46" t="s">
        <v>31</v>
      </c>
      <c r="E371" s="47" t="s">
        <v>24</v>
      </c>
      <c r="F371" s="203"/>
      <c r="G371" s="47"/>
      <c r="H371" s="203"/>
      <c r="I371" s="206"/>
      <c r="J371" s="47"/>
      <c r="K371" s="204"/>
    </row>
    <row r="372" spans="1:13" ht="15" x14ac:dyDescent="0.25">
      <c r="A372" s="202"/>
      <c r="B372" s="44" t="s">
        <v>289</v>
      </c>
      <c r="C372" s="45"/>
      <c r="D372" s="46" t="s">
        <v>32</v>
      </c>
      <c r="E372" s="47" t="s">
        <v>25</v>
      </c>
      <c r="F372" s="203"/>
      <c r="G372" s="47"/>
      <c r="H372" s="203">
        <v>267000000</v>
      </c>
      <c r="I372" s="206"/>
      <c r="J372" s="47"/>
      <c r="K372" s="204"/>
    </row>
    <row r="373" spans="1:13" ht="15" x14ac:dyDescent="0.25">
      <c r="A373" s="202"/>
      <c r="B373" s="44"/>
      <c r="C373" s="45"/>
      <c r="D373" s="46"/>
      <c r="E373" s="47"/>
      <c r="F373" s="203"/>
      <c r="G373" s="47"/>
      <c r="H373" s="203"/>
      <c r="I373" s="206"/>
      <c r="J373" s="47"/>
      <c r="K373" s="204"/>
    </row>
    <row r="374" spans="1:13" ht="15" x14ac:dyDescent="0.25">
      <c r="A374" s="202">
        <v>2</v>
      </c>
      <c r="B374" s="44" t="s">
        <v>435</v>
      </c>
      <c r="C374" s="45"/>
      <c r="D374" s="46"/>
      <c r="E374" s="47" t="s">
        <v>438</v>
      </c>
      <c r="F374" s="203"/>
      <c r="G374" s="47"/>
      <c r="H374" s="203">
        <v>460000000</v>
      </c>
      <c r="I374" s="206">
        <v>9</v>
      </c>
      <c r="J374" s="47"/>
      <c r="K374" s="204" t="s">
        <v>437</v>
      </c>
    </row>
    <row r="375" spans="1:13" ht="15" x14ac:dyDescent="0.25">
      <c r="A375" s="202"/>
      <c r="B375" s="44" t="s">
        <v>436</v>
      </c>
      <c r="C375" s="45"/>
      <c r="D375" s="46"/>
      <c r="E375" s="47"/>
      <c r="F375" s="203"/>
      <c r="G375" s="47"/>
      <c r="H375" s="203"/>
      <c r="I375" s="206"/>
      <c r="J375" s="47"/>
      <c r="K375" s="204"/>
    </row>
    <row r="376" spans="1:13" ht="15.75" thickBot="1" x14ac:dyDescent="0.3">
      <c r="A376" s="202"/>
      <c r="B376" s="44"/>
      <c r="C376" s="45"/>
      <c r="D376" s="46"/>
      <c r="E376" s="47"/>
      <c r="F376" s="203"/>
      <c r="G376" s="47"/>
      <c r="H376" s="203"/>
      <c r="I376" s="206"/>
      <c r="J376" s="47"/>
      <c r="K376" s="204"/>
    </row>
    <row r="377" spans="1:13" ht="15.75" thickBot="1" x14ac:dyDescent="0.3">
      <c r="A377" s="207"/>
      <c r="B377" s="321"/>
      <c r="C377" s="322"/>
      <c r="D377" s="322"/>
      <c r="E377" s="323"/>
      <c r="F377" s="208" t="e">
        <f>SUM(#REF!)</f>
        <v>#REF!</v>
      </c>
      <c r="G377" s="209"/>
      <c r="H377" s="208">
        <f>SUM(H370:H376)</f>
        <v>727000000</v>
      </c>
      <c r="I377" s="210">
        <f>SUM(I370:I376)</f>
        <v>14</v>
      </c>
      <c r="J377" s="209"/>
      <c r="K377" s="211"/>
    </row>
    <row r="378" spans="1:13" s="212" customFormat="1" ht="15.75" thickTop="1" x14ac:dyDescent="0.25">
      <c r="A378" s="145"/>
      <c r="B378" s="145"/>
      <c r="C378" s="145"/>
      <c r="D378" s="145"/>
      <c r="E378" s="145"/>
      <c r="F378" s="146"/>
      <c r="G378" s="145"/>
      <c r="H378" s="146"/>
      <c r="I378" s="147"/>
      <c r="J378" s="145"/>
      <c r="K378" s="40"/>
    </row>
    <row r="379" spans="1:13" s="212" customFormat="1" ht="15" x14ac:dyDescent="0.25">
      <c r="A379" s="145"/>
      <c r="B379" s="145"/>
      <c r="C379" s="145"/>
      <c r="D379" s="145"/>
      <c r="E379" s="145"/>
      <c r="F379" s="146"/>
      <c r="G379" s="145"/>
      <c r="H379" s="146"/>
      <c r="I379" s="147"/>
      <c r="J379" s="145"/>
      <c r="K379" s="40"/>
    </row>
    <row r="380" spans="1:13" ht="15" x14ac:dyDescent="0.2">
      <c r="A380" s="332" t="s">
        <v>494</v>
      </c>
      <c r="B380" s="332"/>
      <c r="C380" s="332"/>
      <c r="D380" s="332"/>
      <c r="E380" s="332"/>
      <c r="F380" s="332"/>
      <c r="G380" s="332"/>
      <c r="H380" s="332"/>
      <c r="I380" s="332"/>
      <c r="J380" s="332"/>
      <c r="K380" s="332"/>
    </row>
    <row r="381" spans="1:13" ht="15.75" thickBot="1" x14ac:dyDescent="0.3">
      <c r="A381" s="199"/>
      <c r="B381" s="57"/>
      <c r="C381" s="57"/>
      <c r="D381" s="57"/>
      <c r="E381" s="57"/>
      <c r="F381" s="57"/>
      <c r="G381" s="75"/>
      <c r="H381" s="57"/>
      <c r="I381" s="75"/>
      <c r="J381" s="75"/>
      <c r="K381" s="75"/>
    </row>
    <row r="382" spans="1:13" ht="15.75" thickTop="1" x14ac:dyDescent="0.2">
      <c r="A382" s="333" t="s">
        <v>0</v>
      </c>
      <c r="B382" s="335" t="s">
        <v>1</v>
      </c>
      <c r="C382" s="337" t="s">
        <v>22</v>
      </c>
      <c r="D382" s="338"/>
      <c r="E382" s="230" t="s">
        <v>3</v>
      </c>
      <c r="F382" s="230" t="s">
        <v>4</v>
      </c>
      <c r="G382" s="335" t="s">
        <v>5</v>
      </c>
      <c r="H382" s="230" t="s">
        <v>6</v>
      </c>
      <c r="I382" s="234" t="s">
        <v>481</v>
      </c>
      <c r="J382" s="339" t="s">
        <v>8</v>
      </c>
      <c r="K382" s="341" t="s">
        <v>9</v>
      </c>
    </row>
    <row r="383" spans="1:13" ht="15.75" thickBot="1" x14ac:dyDescent="0.25">
      <c r="A383" s="334"/>
      <c r="B383" s="336"/>
      <c r="C383" s="343" t="s">
        <v>10</v>
      </c>
      <c r="D383" s="344"/>
      <c r="E383" s="231" t="s">
        <v>11</v>
      </c>
      <c r="F383" s="231" t="s">
        <v>12</v>
      </c>
      <c r="G383" s="336"/>
      <c r="H383" s="231" t="s">
        <v>13</v>
      </c>
      <c r="I383" s="235" t="s">
        <v>482</v>
      </c>
      <c r="J383" s="340"/>
      <c r="K383" s="342"/>
    </row>
    <row r="384" spans="1:13" ht="15.75" thickTop="1" x14ac:dyDescent="0.25">
      <c r="A384" s="200">
        <v>1</v>
      </c>
      <c r="B384" s="42">
        <v>2</v>
      </c>
      <c r="C384" s="319">
        <v>3</v>
      </c>
      <c r="D384" s="320"/>
      <c r="E384" s="42">
        <v>5</v>
      </c>
      <c r="F384" s="42">
        <v>6</v>
      </c>
      <c r="G384" s="42">
        <v>7</v>
      </c>
      <c r="H384" s="42">
        <v>8</v>
      </c>
      <c r="I384" s="42">
        <v>9</v>
      </c>
      <c r="J384" s="42">
        <v>10</v>
      </c>
      <c r="K384" s="201">
        <v>11</v>
      </c>
      <c r="M384" s="213"/>
    </row>
    <row r="385" spans="1:14" ht="15" x14ac:dyDescent="0.25">
      <c r="A385" s="202"/>
      <c r="B385" s="44"/>
      <c r="C385" s="45"/>
      <c r="D385" s="46"/>
      <c r="E385" s="44"/>
      <c r="F385" s="203"/>
      <c r="G385" s="47"/>
      <c r="H385" s="44"/>
      <c r="I385" s="47"/>
      <c r="J385" s="47"/>
      <c r="K385" s="204"/>
      <c r="M385" s="214"/>
      <c r="N385" s="215"/>
    </row>
    <row r="386" spans="1:14" ht="15" x14ac:dyDescent="0.25">
      <c r="A386" s="202">
        <v>1</v>
      </c>
      <c r="B386" s="44" t="s">
        <v>495</v>
      </c>
      <c r="C386" s="205" t="s">
        <v>14</v>
      </c>
      <c r="D386" s="46" t="s">
        <v>490</v>
      </c>
      <c r="E386" s="61" t="s">
        <v>503</v>
      </c>
      <c r="F386" s="203"/>
      <c r="G386" s="47"/>
      <c r="H386" s="203"/>
      <c r="I386" s="206"/>
      <c r="J386" s="47"/>
      <c r="K386" s="204"/>
    </row>
    <row r="387" spans="1:14" ht="15" x14ac:dyDescent="0.25">
      <c r="A387" s="202"/>
      <c r="B387" s="324" t="s">
        <v>496</v>
      </c>
      <c r="C387" s="45"/>
      <c r="D387" s="46" t="s">
        <v>497</v>
      </c>
      <c r="E387" s="159" t="s">
        <v>504</v>
      </c>
      <c r="F387" s="203">
        <v>6500</v>
      </c>
      <c r="G387" s="47" t="s">
        <v>505</v>
      </c>
      <c r="H387" s="203">
        <v>6550000000</v>
      </c>
      <c r="I387" s="206">
        <v>5</v>
      </c>
      <c r="J387" s="47"/>
      <c r="K387" s="204"/>
      <c r="N387" s="128" t="s">
        <v>563</v>
      </c>
    </row>
    <row r="388" spans="1:14" ht="15" x14ac:dyDescent="0.25">
      <c r="A388" s="202"/>
      <c r="B388" s="324"/>
      <c r="C388" s="45"/>
      <c r="D388" s="46" t="s">
        <v>498</v>
      </c>
      <c r="E388" s="326" t="s">
        <v>506</v>
      </c>
      <c r="F388" s="203"/>
      <c r="G388" s="47"/>
      <c r="H388" s="203"/>
      <c r="I388" s="206"/>
      <c r="J388" s="47"/>
      <c r="K388" s="204"/>
    </row>
    <row r="389" spans="1:14" ht="15" x14ac:dyDescent="0.25">
      <c r="A389" s="202"/>
      <c r="B389" s="228"/>
      <c r="C389" s="45"/>
      <c r="D389" s="71"/>
      <c r="E389" s="326"/>
      <c r="F389" s="203"/>
      <c r="G389" s="47"/>
      <c r="H389" s="203"/>
      <c r="I389" s="206"/>
      <c r="J389" s="47"/>
      <c r="K389" s="204"/>
    </row>
    <row r="390" spans="1:14" ht="15" x14ac:dyDescent="0.25">
      <c r="A390" s="202"/>
      <c r="B390" s="228"/>
      <c r="C390" s="45"/>
      <c r="D390" s="71"/>
      <c r="E390" s="216" t="s">
        <v>504</v>
      </c>
      <c r="F390" s="203">
        <v>5240</v>
      </c>
      <c r="G390" s="47" t="s">
        <v>505</v>
      </c>
      <c r="H390" s="203">
        <v>350000000</v>
      </c>
      <c r="I390" s="206">
        <v>9</v>
      </c>
      <c r="J390" s="47"/>
      <c r="K390" s="204"/>
      <c r="N390" s="128" t="s">
        <v>563</v>
      </c>
    </row>
    <row r="391" spans="1:14" ht="15" x14ac:dyDescent="0.25">
      <c r="A391" s="202"/>
      <c r="B391" s="228"/>
      <c r="C391" s="45"/>
      <c r="D391" s="71"/>
      <c r="E391" s="216" t="s">
        <v>507</v>
      </c>
      <c r="F391" s="203">
        <v>240000</v>
      </c>
      <c r="G391" s="47" t="s">
        <v>23</v>
      </c>
      <c r="H391" s="203"/>
      <c r="I391" s="206"/>
      <c r="J391" s="47"/>
      <c r="K391" s="204"/>
    </row>
    <row r="392" spans="1:14" ht="29.25" x14ac:dyDescent="0.25">
      <c r="A392" s="202"/>
      <c r="B392" s="228"/>
      <c r="C392" s="45"/>
      <c r="D392" s="71"/>
      <c r="E392" s="229" t="s">
        <v>508</v>
      </c>
      <c r="F392" s="203"/>
      <c r="G392" s="47"/>
      <c r="H392" s="203"/>
      <c r="I392" s="206"/>
      <c r="J392" s="47"/>
      <c r="K392" s="204"/>
    </row>
    <row r="393" spans="1:14" ht="15" x14ac:dyDescent="0.25">
      <c r="A393" s="202"/>
      <c r="B393" s="228"/>
      <c r="C393" s="45"/>
      <c r="D393" s="71"/>
      <c r="E393" s="216" t="s">
        <v>509</v>
      </c>
      <c r="F393" s="203">
        <v>300</v>
      </c>
      <c r="G393" s="47" t="s">
        <v>505</v>
      </c>
      <c r="H393" s="203">
        <v>7175000000</v>
      </c>
      <c r="I393" s="206">
        <v>2</v>
      </c>
      <c r="J393" s="47"/>
      <c r="K393" s="204"/>
      <c r="N393" s="128" t="s">
        <v>563</v>
      </c>
    </row>
    <row r="394" spans="1:14" ht="15" x14ac:dyDescent="0.25">
      <c r="A394" s="202"/>
      <c r="B394" s="228"/>
      <c r="C394" s="45"/>
      <c r="D394" s="71"/>
      <c r="E394" s="216" t="s">
        <v>510</v>
      </c>
      <c r="F394" s="203">
        <v>600</v>
      </c>
      <c r="G394" s="47" t="s">
        <v>505</v>
      </c>
      <c r="H394" s="203"/>
      <c r="I394" s="206"/>
      <c r="J394" s="47"/>
      <c r="K394" s="204"/>
    </row>
    <row r="395" spans="1:14" ht="15" x14ac:dyDescent="0.25">
      <c r="A395" s="202"/>
      <c r="B395" s="228"/>
      <c r="C395" s="45"/>
      <c r="D395" s="71"/>
      <c r="E395" s="159" t="s">
        <v>511</v>
      </c>
      <c r="F395" s="203">
        <v>1000</v>
      </c>
      <c r="G395" s="47" t="s">
        <v>505</v>
      </c>
      <c r="H395" s="203"/>
      <c r="I395" s="206"/>
      <c r="J395" s="47"/>
      <c r="K395" s="204"/>
    </row>
    <row r="396" spans="1:14" ht="15" x14ac:dyDescent="0.25">
      <c r="A396" s="202"/>
      <c r="B396" s="228"/>
      <c r="C396" s="45"/>
      <c r="D396" s="71"/>
      <c r="E396" s="47"/>
      <c r="F396" s="203"/>
      <c r="G396" s="47"/>
      <c r="H396" s="203"/>
      <c r="I396" s="206"/>
      <c r="J396" s="47"/>
      <c r="K396" s="204"/>
    </row>
    <row r="397" spans="1:14" ht="15.75" thickBot="1" x14ac:dyDescent="0.3">
      <c r="A397" s="202"/>
      <c r="B397" s="228"/>
      <c r="C397" s="217"/>
      <c r="D397" s="71"/>
      <c r="E397" s="218"/>
      <c r="F397" s="203"/>
      <c r="G397" s="47"/>
      <c r="H397" s="203"/>
      <c r="I397" s="206"/>
      <c r="J397" s="47"/>
      <c r="K397" s="204"/>
    </row>
    <row r="398" spans="1:14" ht="15.75" thickBot="1" x14ac:dyDescent="0.3">
      <c r="A398" s="207"/>
      <c r="B398" s="321" t="s">
        <v>7</v>
      </c>
      <c r="C398" s="322"/>
      <c r="D398" s="322"/>
      <c r="E398" s="323"/>
      <c r="F398" s="208">
        <f>SUM(F385:F395)</f>
        <v>253640</v>
      </c>
      <c r="G398" s="209"/>
      <c r="H398" s="208">
        <f>SUM(H387:H396)</f>
        <v>14075000000</v>
      </c>
      <c r="I398" s="210">
        <f>SUM(I387:I396)</f>
        <v>16</v>
      </c>
      <c r="J398" s="209"/>
      <c r="K398" s="211"/>
    </row>
    <row r="399" spans="1:14" ht="15.75" thickTop="1" x14ac:dyDescent="0.25">
      <c r="A399" s="219"/>
      <c r="B399" s="220"/>
      <c r="C399" s="220"/>
      <c r="D399" s="220"/>
      <c r="E399" s="221"/>
      <c r="F399" s="222"/>
      <c r="G399" s="221"/>
      <c r="H399" s="222"/>
      <c r="I399" s="223"/>
      <c r="J399" s="221"/>
      <c r="K399" s="221"/>
    </row>
    <row r="400" spans="1:14" ht="15" x14ac:dyDescent="0.2">
      <c r="A400" s="332" t="s">
        <v>638</v>
      </c>
      <c r="B400" s="332"/>
      <c r="C400" s="332"/>
      <c r="D400" s="332"/>
      <c r="E400" s="332"/>
      <c r="F400" s="332"/>
      <c r="G400" s="332"/>
      <c r="H400" s="332"/>
      <c r="I400" s="332"/>
      <c r="J400" s="332"/>
      <c r="K400" s="332"/>
      <c r="L400" s="267"/>
      <c r="M400" s="268"/>
    </row>
    <row r="401" spans="1:13" ht="15.75" thickBot="1" x14ac:dyDescent="0.3">
      <c r="A401" s="199"/>
      <c r="B401" s="57"/>
      <c r="C401" s="57"/>
      <c r="D401" s="57"/>
      <c r="E401" s="57"/>
      <c r="F401" s="57"/>
      <c r="G401" s="75"/>
      <c r="H401" s="57"/>
      <c r="I401" s="75"/>
      <c r="J401" s="75"/>
      <c r="K401" s="75"/>
      <c r="L401" s="267"/>
      <c r="M401" s="268"/>
    </row>
    <row r="402" spans="1:13" ht="24" customHeight="1" thickTop="1" x14ac:dyDescent="0.2">
      <c r="A402" s="333" t="s">
        <v>0</v>
      </c>
      <c r="B402" s="335" t="s">
        <v>1</v>
      </c>
      <c r="C402" s="337" t="s">
        <v>22</v>
      </c>
      <c r="D402" s="338"/>
      <c r="E402" s="263" t="s">
        <v>3</v>
      </c>
      <c r="F402" s="263" t="s">
        <v>4</v>
      </c>
      <c r="G402" s="335" t="s">
        <v>5</v>
      </c>
      <c r="H402" s="263" t="s">
        <v>6</v>
      </c>
      <c r="I402" s="261" t="s">
        <v>481</v>
      </c>
      <c r="J402" s="339" t="s">
        <v>8</v>
      </c>
      <c r="K402" s="341" t="s">
        <v>9</v>
      </c>
      <c r="L402" s="267"/>
      <c r="M402" s="268"/>
    </row>
    <row r="403" spans="1:13" ht="15.75" thickBot="1" x14ac:dyDescent="0.25">
      <c r="A403" s="334"/>
      <c r="B403" s="336"/>
      <c r="C403" s="343" t="s">
        <v>10</v>
      </c>
      <c r="D403" s="344"/>
      <c r="E403" s="264" t="s">
        <v>11</v>
      </c>
      <c r="F403" s="264" t="s">
        <v>12</v>
      </c>
      <c r="G403" s="336"/>
      <c r="H403" s="264" t="s">
        <v>13</v>
      </c>
      <c r="I403" s="262" t="s">
        <v>482</v>
      </c>
      <c r="J403" s="340"/>
      <c r="K403" s="342"/>
      <c r="M403" s="212"/>
    </row>
    <row r="404" spans="1:13" ht="15.75" thickTop="1" x14ac:dyDescent="0.25">
      <c r="A404" s="200">
        <v>1</v>
      </c>
      <c r="B404" s="42">
        <v>2</v>
      </c>
      <c r="C404" s="319">
        <v>3</v>
      </c>
      <c r="D404" s="320"/>
      <c r="E404" s="42">
        <v>5</v>
      </c>
      <c r="F404" s="42">
        <v>6</v>
      </c>
      <c r="G404" s="42">
        <v>7</v>
      </c>
      <c r="H404" s="42">
        <v>8</v>
      </c>
      <c r="I404" s="42">
        <v>9</v>
      </c>
      <c r="J404" s="42">
        <v>10</v>
      </c>
      <c r="K404" s="201">
        <v>11</v>
      </c>
    </row>
    <row r="405" spans="1:13" ht="15" x14ac:dyDescent="0.25">
      <c r="A405" s="202"/>
      <c r="B405" s="44"/>
      <c r="C405" s="45"/>
      <c r="D405" s="46"/>
      <c r="E405" s="44"/>
      <c r="F405" s="203"/>
      <c r="G405" s="47"/>
      <c r="H405" s="44"/>
      <c r="I405" s="47"/>
      <c r="J405" s="47"/>
      <c r="K405" s="204"/>
    </row>
    <row r="406" spans="1:13" ht="15" x14ac:dyDescent="0.25">
      <c r="A406" s="202">
        <v>1</v>
      </c>
      <c r="B406" s="44" t="s">
        <v>629</v>
      </c>
      <c r="C406" s="205" t="s">
        <v>14</v>
      </c>
      <c r="D406" s="46" t="s">
        <v>515</v>
      </c>
      <c r="E406" s="61" t="s">
        <v>642</v>
      </c>
      <c r="F406" s="203">
        <v>30000</v>
      </c>
      <c r="G406" s="61" t="s">
        <v>645</v>
      </c>
      <c r="H406" s="203">
        <v>3000000000</v>
      </c>
      <c r="I406" s="206">
        <v>15</v>
      </c>
      <c r="J406" s="47"/>
      <c r="K406" s="204"/>
    </row>
    <row r="407" spans="1:13" ht="15" x14ac:dyDescent="0.25">
      <c r="A407" s="202"/>
      <c r="B407" s="44" t="s">
        <v>639</v>
      </c>
      <c r="C407" s="45"/>
      <c r="D407" s="46" t="s">
        <v>630</v>
      </c>
      <c r="E407" s="61" t="s">
        <v>643</v>
      </c>
      <c r="F407" s="203">
        <v>30000</v>
      </c>
      <c r="G407" s="61" t="s">
        <v>645</v>
      </c>
      <c r="H407" s="203"/>
      <c r="I407" s="206"/>
      <c r="J407" s="47"/>
      <c r="K407" s="204"/>
    </row>
    <row r="408" spans="1:13" ht="15" x14ac:dyDescent="0.25">
      <c r="A408" s="202"/>
      <c r="B408" s="44" t="s">
        <v>640</v>
      </c>
      <c r="C408" s="45"/>
      <c r="D408" s="46" t="s">
        <v>641</v>
      </c>
      <c r="E408" s="61" t="s">
        <v>644</v>
      </c>
      <c r="F408" s="203">
        <v>50000</v>
      </c>
      <c r="G408" s="61" t="s">
        <v>645</v>
      </c>
      <c r="H408" s="203"/>
      <c r="I408" s="206"/>
      <c r="J408" s="47"/>
      <c r="K408" s="204"/>
    </row>
    <row r="409" spans="1:13" ht="15" x14ac:dyDescent="0.25">
      <c r="A409" s="202"/>
      <c r="B409" s="44"/>
      <c r="C409" s="45"/>
      <c r="D409" s="46"/>
      <c r="E409" s="47"/>
      <c r="F409" s="203"/>
      <c r="G409" s="61"/>
      <c r="H409" s="203"/>
      <c r="I409" s="206"/>
      <c r="J409" s="47"/>
      <c r="K409" s="204"/>
    </row>
    <row r="410" spans="1:13" ht="15" x14ac:dyDescent="0.25">
      <c r="A410" s="202">
        <v>2</v>
      </c>
      <c r="B410" s="44" t="s">
        <v>646</v>
      </c>
      <c r="C410" s="154" t="s">
        <v>14</v>
      </c>
      <c r="D410" s="46" t="s">
        <v>515</v>
      </c>
      <c r="E410" s="61" t="s">
        <v>650</v>
      </c>
      <c r="F410" s="203">
        <v>2880000</v>
      </c>
      <c r="G410" s="61" t="s">
        <v>653</v>
      </c>
      <c r="H410" s="203">
        <v>4500000000</v>
      </c>
      <c r="I410" s="206">
        <v>20</v>
      </c>
      <c r="J410" s="47"/>
      <c r="K410" s="204"/>
    </row>
    <row r="411" spans="1:13" ht="15" x14ac:dyDescent="0.25">
      <c r="A411" s="202"/>
      <c r="B411" s="44" t="s">
        <v>647</v>
      </c>
      <c r="C411" s="45"/>
      <c r="D411" s="46" t="s">
        <v>648</v>
      </c>
      <c r="E411" s="61" t="s">
        <v>649</v>
      </c>
      <c r="F411" s="203">
        <v>6900000</v>
      </c>
      <c r="G411" s="61" t="s">
        <v>653</v>
      </c>
      <c r="H411" s="203"/>
      <c r="I411" s="206"/>
      <c r="J411" s="47"/>
      <c r="K411" s="204"/>
    </row>
    <row r="412" spans="1:13" ht="15" x14ac:dyDescent="0.25">
      <c r="A412" s="202"/>
      <c r="B412" s="44" t="s">
        <v>640</v>
      </c>
      <c r="C412" s="45"/>
      <c r="D412" s="46"/>
      <c r="E412" s="61" t="s">
        <v>651</v>
      </c>
      <c r="F412" s="203">
        <v>2400000</v>
      </c>
      <c r="G412" s="61" t="s">
        <v>653</v>
      </c>
      <c r="H412" s="203"/>
      <c r="I412" s="206"/>
      <c r="J412" s="47"/>
      <c r="K412" s="204"/>
    </row>
    <row r="413" spans="1:13" ht="15" x14ac:dyDescent="0.25">
      <c r="A413" s="202"/>
      <c r="B413" s="44"/>
      <c r="C413" s="45"/>
      <c r="D413" s="46"/>
      <c r="E413" s="61" t="s">
        <v>652</v>
      </c>
      <c r="F413" s="203">
        <v>2400000</v>
      </c>
      <c r="G413" s="61" t="s">
        <v>653</v>
      </c>
      <c r="H413" s="203"/>
      <c r="I413" s="206"/>
      <c r="J413" s="47"/>
      <c r="K413" s="204"/>
    </row>
    <row r="414" spans="1:13" ht="15.75" thickBot="1" x14ac:dyDescent="0.3">
      <c r="A414" s="202"/>
      <c r="B414" s="44"/>
      <c r="C414" s="45"/>
      <c r="D414" s="46"/>
      <c r="E414" s="47"/>
      <c r="F414" s="203"/>
      <c r="G414" s="47"/>
      <c r="H414" s="203"/>
      <c r="I414" s="206"/>
      <c r="J414" s="47"/>
      <c r="K414" s="204"/>
    </row>
    <row r="415" spans="1:13" ht="15.75" thickBot="1" x14ac:dyDescent="0.3">
      <c r="A415" s="207"/>
      <c r="B415" s="321"/>
      <c r="C415" s="322"/>
      <c r="D415" s="322"/>
      <c r="E415" s="323"/>
      <c r="F415" s="291">
        <f>SUM(F406:F413)</f>
        <v>14690000</v>
      </c>
      <c r="G415" s="209"/>
      <c r="H415" s="208">
        <f>SUM(H406:H413)</f>
        <v>7500000000</v>
      </c>
      <c r="I415" s="210">
        <f>SUM(I406:I414)</f>
        <v>35</v>
      </c>
      <c r="J415" s="209"/>
      <c r="K415" s="211"/>
    </row>
    <row r="416" spans="1:13" ht="15" thickTop="1" x14ac:dyDescent="0.2"/>
    <row r="418" spans="2:2" ht="15.75" x14ac:dyDescent="0.25">
      <c r="B418" s="120"/>
    </row>
  </sheetData>
  <mergeCells count="174">
    <mergeCell ref="C404:D404"/>
    <mergeCell ref="B415:E415"/>
    <mergeCell ref="A400:K400"/>
    <mergeCell ref="A402:A403"/>
    <mergeCell ref="B402:B403"/>
    <mergeCell ref="C402:D402"/>
    <mergeCell ref="G402:G403"/>
    <mergeCell ref="J402:J403"/>
    <mergeCell ref="K402:K403"/>
    <mergeCell ref="C403:D403"/>
    <mergeCell ref="A2:K2"/>
    <mergeCell ref="A6:A7"/>
    <mergeCell ref="C6:D6"/>
    <mergeCell ref="C7:D7"/>
    <mergeCell ref="A40:M40"/>
    <mergeCell ref="A42:A43"/>
    <mergeCell ref="C42:D42"/>
    <mergeCell ref="F42:G42"/>
    <mergeCell ref="I42:K42"/>
    <mergeCell ref="L42:L43"/>
    <mergeCell ref="L95:L96"/>
    <mergeCell ref="M95:M96"/>
    <mergeCell ref="C96:D96"/>
    <mergeCell ref="F96:G96"/>
    <mergeCell ref="M42:M43"/>
    <mergeCell ref="C43:D43"/>
    <mergeCell ref="F43:G43"/>
    <mergeCell ref="C44:D44"/>
    <mergeCell ref="F44:G44"/>
    <mergeCell ref="B91:D91"/>
    <mergeCell ref="C150:D150"/>
    <mergeCell ref="F150:G150"/>
    <mergeCell ref="I150:K150"/>
    <mergeCell ref="L150:L151"/>
    <mergeCell ref="M150:M151"/>
    <mergeCell ref="A93:M93"/>
    <mergeCell ref="A95:A96"/>
    <mergeCell ref="C95:D95"/>
    <mergeCell ref="F95:G95"/>
    <mergeCell ref="I95:K95"/>
    <mergeCell ref="C151:D151"/>
    <mergeCell ref="F151:G151"/>
    <mergeCell ref="C152:D152"/>
    <mergeCell ref="F152:G152"/>
    <mergeCell ref="A175:E175"/>
    <mergeCell ref="C97:D97"/>
    <mergeCell ref="F97:G97"/>
    <mergeCell ref="B147:D147"/>
    <mergeCell ref="A148:M148"/>
    <mergeCell ref="A150:A151"/>
    <mergeCell ref="A177:M177"/>
    <mergeCell ref="A179:A180"/>
    <mergeCell ref="C179:D179"/>
    <mergeCell ref="F179:G179"/>
    <mergeCell ref="I179:K179"/>
    <mergeCell ref="L179:L180"/>
    <mergeCell ref="M179:M180"/>
    <mergeCell ref="C180:D180"/>
    <mergeCell ref="F180:G180"/>
    <mergeCell ref="C181:D181"/>
    <mergeCell ref="F181:G181"/>
    <mergeCell ref="B198:D198"/>
    <mergeCell ref="A200:M200"/>
    <mergeCell ref="L202:L203"/>
    <mergeCell ref="M202:M203"/>
    <mergeCell ref="C203:D203"/>
    <mergeCell ref="F203:G203"/>
    <mergeCell ref="A202:A203"/>
    <mergeCell ref="C202:D202"/>
    <mergeCell ref="F202:G202"/>
    <mergeCell ref="I202:K202"/>
    <mergeCell ref="C204:D204"/>
    <mergeCell ref="F204:G204"/>
    <mergeCell ref="B215:D215"/>
    <mergeCell ref="A217:M217"/>
    <mergeCell ref="A219:A220"/>
    <mergeCell ref="C219:D219"/>
    <mergeCell ref="F219:G219"/>
    <mergeCell ref="I219:K219"/>
    <mergeCell ref="L219:L220"/>
    <mergeCell ref="M219:M220"/>
    <mergeCell ref="C220:D220"/>
    <mergeCell ref="F220:G220"/>
    <mergeCell ref="A234:A235"/>
    <mergeCell ref="F234:G234"/>
    <mergeCell ref="I234:K234"/>
    <mergeCell ref="L234:L235"/>
    <mergeCell ref="F235:G235"/>
    <mergeCell ref="A247:M247"/>
    <mergeCell ref="B271:D271"/>
    <mergeCell ref="A273:M273"/>
    <mergeCell ref="A275:A276"/>
    <mergeCell ref="F275:G275"/>
    <mergeCell ref="I275:K275"/>
    <mergeCell ref="L275:L276"/>
    <mergeCell ref="M275:M276"/>
    <mergeCell ref="L249:L250"/>
    <mergeCell ref="A249:A250"/>
    <mergeCell ref="A1:K1"/>
    <mergeCell ref="B325:D325"/>
    <mergeCell ref="F277:G277"/>
    <mergeCell ref="B309:D309"/>
    <mergeCell ref="A311:M311"/>
    <mergeCell ref="A313:A314"/>
    <mergeCell ref="F313:G313"/>
    <mergeCell ref="I313:K313"/>
    <mergeCell ref="L313:L314"/>
    <mergeCell ref="M234:M235"/>
    <mergeCell ref="M313:M314"/>
    <mergeCell ref="M249:M250"/>
    <mergeCell ref="F250:G250"/>
    <mergeCell ref="B349:D349"/>
    <mergeCell ref="A337:M337"/>
    <mergeCell ref="A339:A340"/>
    <mergeCell ref="F339:G339"/>
    <mergeCell ref="I339:K339"/>
    <mergeCell ref="L339:L340"/>
    <mergeCell ref="M339:M340"/>
    <mergeCell ref="F249:G249"/>
    <mergeCell ref="I249:K249"/>
    <mergeCell ref="C353:D353"/>
    <mergeCell ref="G353:G354"/>
    <mergeCell ref="F276:G276"/>
    <mergeCell ref="F314:G314"/>
    <mergeCell ref="I329:K329"/>
    <mergeCell ref="L329:L330"/>
    <mergeCell ref="C367:D367"/>
    <mergeCell ref="C221:D221"/>
    <mergeCell ref="F221:G221"/>
    <mergeCell ref="A232:M232"/>
    <mergeCell ref="A351:K351"/>
    <mergeCell ref="A353:A354"/>
    <mergeCell ref="B353:B354"/>
    <mergeCell ref="F340:G340"/>
    <mergeCell ref="J353:J354"/>
    <mergeCell ref="K353:K354"/>
    <mergeCell ref="C368:D368"/>
    <mergeCell ref="C354:D354"/>
    <mergeCell ref="B361:E361"/>
    <mergeCell ref="A364:K364"/>
    <mergeCell ref="A366:A367"/>
    <mergeCell ref="B366:B367"/>
    <mergeCell ref="C366:D366"/>
    <mergeCell ref="G366:G367"/>
    <mergeCell ref="J366:J367"/>
    <mergeCell ref="K366:K367"/>
    <mergeCell ref="B38:D38"/>
    <mergeCell ref="A4:M4"/>
    <mergeCell ref="F6:G6"/>
    <mergeCell ref="I6:K6"/>
    <mergeCell ref="L6:L7"/>
    <mergeCell ref="M6:M7"/>
    <mergeCell ref="F7:G7"/>
    <mergeCell ref="C8:D8"/>
    <mergeCell ref="F8:G8"/>
    <mergeCell ref="B377:E377"/>
    <mergeCell ref="A380:K380"/>
    <mergeCell ref="A382:A383"/>
    <mergeCell ref="B382:B383"/>
    <mergeCell ref="C382:D382"/>
    <mergeCell ref="G382:G383"/>
    <mergeCell ref="J382:J383"/>
    <mergeCell ref="K382:K383"/>
    <mergeCell ref="C383:D383"/>
    <mergeCell ref="M329:M330"/>
    <mergeCell ref="F330:G330"/>
    <mergeCell ref="C384:D384"/>
    <mergeCell ref="B398:E398"/>
    <mergeCell ref="B387:B388"/>
    <mergeCell ref="D267:D268"/>
    <mergeCell ref="E388:E389"/>
    <mergeCell ref="A327:M327"/>
    <mergeCell ref="A329:A330"/>
    <mergeCell ref="F329:G329"/>
  </mergeCells>
  <phoneticPr fontId="3" type="noConversion"/>
  <pageMargins left="1.1811023622047245" right="0.19685039370078741" top="0.98425196850393704" bottom="0.19685039370078741" header="0.51181102362204722" footer="0.51181102362204722"/>
  <pageSetup paperSize="9" scale="55" orientation="landscape" horizontalDpi="4294967293" verticalDpi="300" r:id="rId1"/>
  <headerFooter alignWithMargins="0"/>
  <rowBreaks count="8" manualBreakCount="8">
    <brk id="39" max="12" man="1"/>
    <brk id="92" max="12" man="1"/>
    <brk id="147" max="16383" man="1"/>
    <brk id="198" max="16383" man="1"/>
    <brk id="246" max="16383" man="1"/>
    <brk id="309" max="16383" man="1"/>
    <brk id="362" max="12" man="1"/>
    <brk id="41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zoomScale="90" zoomScaleNormal="75" zoomScaleSheetLayoutView="90" workbookViewId="0">
      <selection activeCell="I9" sqref="I9"/>
    </sheetView>
  </sheetViews>
  <sheetFormatPr defaultRowHeight="12.75" x14ac:dyDescent="0.2"/>
  <cols>
    <col min="1" max="1" width="4.28515625" style="6" bestFit="1" customWidth="1"/>
    <col min="2" max="2" width="38.7109375" style="6" customWidth="1"/>
    <col min="3" max="3" width="1.7109375" style="6" bestFit="1" customWidth="1"/>
    <col min="4" max="4" width="27" style="6" customWidth="1"/>
    <col min="5" max="5" width="18.5703125" style="6" customWidth="1"/>
    <col min="6" max="6" width="6.5703125" style="6" customWidth="1"/>
    <col min="7" max="7" width="6.28515625" style="6" customWidth="1"/>
    <col min="8" max="8" width="18.140625" style="6" bestFit="1" customWidth="1"/>
    <col min="9" max="9" width="6.140625" style="6" customWidth="1"/>
    <col min="10" max="10" width="7.140625" style="6" customWidth="1"/>
    <col min="11" max="11" width="7.28515625" style="6" customWidth="1"/>
    <col min="12" max="12" width="10.140625" style="6" customWidth="1"/>
    <col min="13" max="13" width="17.7109375" style="6" customWidth="1"/>
    <col min="14" max="16384" width="9.140625" style="6"/>
  </cols>
  <sheetData>
    <row r="1" spans="1:15" ht="18" customHeight="1" x14ac:dyDescent="0.25">
      <c r="A1" s="383" t="s">
        <v>620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5" ht="18" x14ac:dyDescent="0.25">
      <c r="A2" s="383" t="s">
        <v>558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5" ht="1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5"/>
      <c r="M3" s="5"/>
    </row>
    <row r="4" spans="1:15" ht="15.75" x14ac:dyDescent="0.2">
      <c r="A4" s="405" t="s">
        <v>380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5" ht="15.7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ht="14.25" x14ac:dyDescent="0.2">
      <c r="A6" s="352" t="s">
        <v>68</v>
      </c>
      <c r="B6" s="37" t="s">
        <v>33</v>
      </c>
      <c r="C6" s="349" t="s">
        <v>69</v>
      </c>
      <c r="D6" s="350"/>
      <c r="E6" s="37" t="s">
        <v>70</v>
      </c>
      <c r="F6" s="349" t="s">
        <v>71</v>
      </c>
      <c r="G6" s="350"/>
      <c r="H6" s="38" t="s">
        <v>72</v>
      </c>
      <c r="I6" s="319" t="s">
        <v>36</v>
      </c>
      <c r="J6" s="351"/>
      <c r="K6" s="320"/>
      <c r="L6" s="352" t="s">
        <v>8</v>
      </c>
      <c r="M6" s="352" t="s">
        <v>73</v>
      </c>
    </row>
    <row r="7" spans="1:15" ht="14.25" x14ac:dyDescent="0.2">
      <c r="A7" s="353"/>
      <c r="B7" s="39" t="s">
        <v>74</v>
      </c>
      <c r="C7" s="354" t="s">
        <v>75</v>
      </c>
      <c r="D7" s="355"/>
      <c r="E7" s="39" t="s">
        <v>10</v>
      </c>
      <c r="F7" s="354" t="s">
        <v>76</v>
      </c>
      <c r="G7" s="355"/>
      <c r="H7" s="40" t="s">
        <v>77</v>
      </c>
      <c r="I7" s="41" t="s">
        <v>42</v>
      </c>
      <c r="J7" s="42" t="s">
        <v>43</v>
      </c>
      <c r="K7" s="43" t="s">
        <v>44</v>
      </c>
      <c r="L7" s="353"/>
      <c r="M7" s="353"/>
    </row>
    <row r="8" spans="1:15" ht="14.25" x14ac:dyDescent="0.2">
      <c r="A8" s="42">
        <v>1</v>
      </c>
      <c r="B8" s="42">
        <v>2</v>
      </c>
      <c r="C8" s="349">
        <v>3</v>
      </c>
      <c r="D8" s="350"/>
      <c r="E8" s="42">
        <v>4</v>
      </c>
      <c r="F8" s="319">
        <v>5</v>
      </c>
      <c r="G8" s="320"/>
      <c r="H8" s="42">
        <v>6</v>
      </c>
      <c r="I8" s="42">
        <v>7</v>
      </c>
      <c r="J8" s="42">
        <v>8</v>
      </c>
      <c r="K8" s="42">
        <v>9</v>
      </c>
      <c r="L8" s="42">
        <v>10</v>
      </c>
      <c r="M8" s="42">
        <v>11</v>
      </c>
    </row>
    <row r="9" spans="1:15" ht="15" x14ac:dyDescent="0.25">
      <c r="A9" s="82"/>
      <c r="B9" s="129"/>
      <c r="C9" s="130"/>
      <c r="D9" s="131"/>
      <c r="E9" s="132"/>
      <c r="F9" s="84"/>
      <c r="G9" s="46"/>
      <c r="H9" s="85"/>
      <c r="I9" s="44"/>
      <c r="J9" s="44"/>
      <c r="K9" s="44"/>
      <c r="L9" s="47"/>
      <c r="M9" s="86"/>
    </row>
    <row r="10" spans="1:15" ht="14.25" x14ac:dyDescent="0.2">
      <c r="A10" s="82">
        <v>1</v>
      </c>
      <c r="B10" s="44" t="s">
        <v>241</v>
      </c>
      <c r="C10" s="45"/>
      <c r="D10" s="133" t="s">
        <v>242</v>
      </c>
      <c r="E10" s="59" t="s">
        <v>243</v>
      </c>
      <c r="F10" s="84">
        <v>40</v>
      </c>
      <c r="G10" s="46" t="s">
        <v>244</v>
      </c>
      <c r="H10" s="85">
        <v>2123204625</v>
      </c>
      <c r="I10" s="44">
        <v>10</v>
      </c>
      <c r="J10" s="44">
        <v>0</v>
      </c>
      <c r="K10" s="44">
        <v>10</v>
      </c>
      <c r="L10" s="47" t="s">
        <v>49</v>
      </c>
      <c r="M10" s="86"/>
      <c r="N10" s="6" t="s">
        <v>563</v>
      </c>
      <c r="O10" s="6" t="s">
        <v>569</v>
      </c>
    </row>
    <row r="11" spans="1:15" ht="14.25" x14ac:dyDescent="0.2">
      <c r="A11" s="82"/>
      <c r="B11" s="44" t="s">
        <v>245</v>
      </c>
      <c r="C11" s="45"/>
      <c r="D11" s="133">
        <v>35159</v>
      </c>
      <c r="E11" s="59" t="s">
        <v>246</v>
      </c>
      <c r="F11" s="84"/>
      <c r="G11" s="46"/>
      <c r="H11" s="85"/>
      <c r="I11" s="44"/>
      <c r="J11" s="44"/>
      <c r="K11" s="44"/>
      <c r="L11" s="47"/>
      <c r="M11" s="86"/>
    </row>
    <row r="12" spans="1:15" ht="14.25" x14ac:dyDescent="0.2">
      <c r="A12" s="82"/>
      <c r="B12" s="44" t="s">
        <v>247</v>
      </c>
      <c r="C12" s="45"/>
      <c r="D12" s="133"/>
      <c r="E12" s="59" t="s">
        <v>248</v>
      </c>
      <c r="F12" s="84"/>
      <c r="G12" s="46"/>
      <c r="H12" s="85"/>
      <c r="I12" s="44"/>
      <c r="J12" s="44"/>
      <c r="K12" s="44"/>
      <c r="L12" s="47"/>
      <c r="M12" s="86"/>
    </row>
    <row r="13" spans="1:15" ht="14.25" x14ac:dyDescent="0.2">
      <c r="A13" s="82"/>
      <c r="B13" s="44"/>
      <c r="C13" s="134"/>
      <c r="D13" s="135"/>
      <c r="E13" s="132"/>
      <c r="F13" s="84"/>
      <c r="G13" s="46"/>
      <c r="H13" s="85"/>
      <c r="I13" s="44"/>
      <c r="J13" s="44"/>
      <c r="K13" s="44"/>
      <c r="L13" s="47"/>
      <c r="M13" s="86"/>
    </row>
    <row r="14" spans="1:15" ht="15.75" thickBot="1" x14ac:dyDescent="0.3">
      <c r="A14" s="87"/>
      <c r="B14" s="378" t="s">
        <v>7</v>
      </c>
      <c r="C14" s="402"/>
      <c r="D14" s="403"/>
      <c r="E14" s="136"/>
      <c r="F14" s="137">
        <f>SUM(F10:F13)</f>
        <v>40</v>
      </c>
      <c r="G14" s="90" t="s">
        <v>146</v>
      </c>
      <c r="H14" s="137">
        <f>SUM(H10:H13)</f>
        <v>2123204625</v>
      </c>
      <c r="I14" s="137">
        <f>SUM(I10:I13)</f>
        <v>10</v>
      </c>
      <c r="J14" s="137">
        <f>SUM(J10:J13)</f>
        <v>0</v>
      </c>
      <c r="K14" s="137">
        <f>SUM(K10:K13)</f>
        <v>10</v>
      </c>
      <c r="L14" s="88"/>
      <c r="M14" s="93"/>
    </row>
    <row r="15" spans="1:15" ht="13.5" thickTop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5" ht="15.75" x14ac:dyDescent="0.2">
      <c r="A16" s="404" t="s">
        <v>423</v>
      </c>
      <c r="B16" s="405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5"/>
    </row>
    <row r="17" spans="1:14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4" ht="14.25" x14ac:dyDescent="0.2">
      <c r="A18" s="352" t="s">
        <v>68</v>
      </c>
      <c r="B18" s="37" t="s">
        <v>33</v>
      </c>
      <c r="C18" s="349" t="s">
        <v>69</v>
      </c>
      <c r="D18" s="350"/>
      <c r="E18" s="37" t="s">
        <v>70</v>
      </c>
      <c r="F18" s="349" t="s">
        <v>71</v>
      </c>
      <c r="G18" s="350"/>
      <c r="H18" s="38" t="s">
        <v>72</v>
      </c>
      <c r="I18" s="319" t="s">
        <v>36</v>
      </c>
      <c r="J18" s="351"/>
      <c r="K18" s="320"/>
      <c r="L18" s="352" t="s">
        <v>8</v>
      </c>
      <c r="M18" s="352" t="s">
        <v>73</v>
      </c>
    </row>
    <row r="19" spans="1:14" ht="14.25" x14ac:dyDescent="0.2">
      <c r="A19" s="353"/>
      <c r="B19" s="39" t="s">
        <v>74</v>
      </c>
      <c r="C19" s="354" t="s">
        <v>75</v>
      </c>
      <c r="D19" s="355"/>
      <c r="E19" s="39" t="s">
        <v>10</v>
      </c>
      <c r="F19" s="354" t="s">
        <v>76</v>
      </c>
      <c r="G19" s="355"/>
      <c r="H19" s="40" t="s">
        <v>77</v>
      </c>
      <c r="I19" s="41" t="s">
        <v>42</v>
      </c>
      <c r="J19" s="42" t="s">
        <v>43</v>
      </c>
      <c r="K19" s="43" t="s">
        <v>44</v>
      </c>
      <c r="L19" s="353"/>
      <c r="M19" s="353"/>
    </row>
    <row r="20" spans="1:14" ht="14.25" x14ac:dyDescent="0.2">
      <c r="A20" s="42">
        <v>1</v>
      </c>
      <c r="B20" s="42">
        <v>2</v>
      </c>
      <c r="C20" s="319">
        <v>3</v>
      </c>
      <c r="D20" s="320"/>
      <c r="E20" s="42">
        <v>4</v>
      </c>
      <c r="F20" s="319">
        <v>5</v>
      </c>
      <c r="G20" s="320"/>
      <c r="H20" s="42">
        <v>6</v>
      </c>
      <c r="I20" s="42">
        <v>7</v>
      </c>
      <c r="J20" s="42">
        <v>8</v>
      </c>
      <c r="K20" s="42">
        <v>9</v>
      </c>
      <c r="L20" s="42">
        <v>10</v>
      </c>
      <c r="M20" s="42">
        <v>11</v>
      </c>
    </row>
    <row r="21" spans="1:14" ht="14.25" x14ac:dyDescent="0.2">
      <c r="A21" s="44"/>
      <c r="B21" s="44"/>
      <c r="C21" s="45"/>
      <c r="D21" s="46"/>
      <c r="E21" s="44"/>
      <c r="F21" s="45"/>
      <c r="G21" s="46"/>
      <c r="H21" s="44"/>
      <c r="I21" s="44"/>
      <c r="J21" s="44"/>
      <c r="K21" s="44"/>
      <c r="L21" s="44"/>
      <c r="M21" s="46"/>
    </row>
    <row r="22" spans="1:14" ht="14.25" x14ac:dyDescent="0.2">
      <c r="A22" s="47">
        <v>1</v>
      </c>
      <c r="B22" s="44" t="s">
        <v>424</v>
      </c>
      <c r="C22" s="48" t="s">
        <v>14</v>
      </c>
      <c r="D22" s="46" t="s">
        <v>427</v>
      </c>
      <c r="E22" s="47" t="s">
        <v>428</v>
      </c>
      <c r="F22" s="50">
        <v>936</v>
      </c>
      <c r="G22" s="46" t="s">
        <v>16</v>
      </c>
      <c r="H22" s="51">
        <v>520000000</v>
      </c>
      <c r="I22" s="44">
        <v>14</v>
      </c>
      <c r="J22" s="44"/>
      <c r="K22" s="44">
        <f>I22+J22</f>
        <v>14</v>
      </c>
      <c r="L22" s="47"/>
      <c r="M22" s="46"/>
      <c r="N22" s="6" t="s">
        <v>563</v>
      </c>
    </row>
    <row r="23" spans="1:14" ht="14.25" x14ac:dyDescent="0.2">
      <c r="A23" s="47"/>
      <c r="B23" s="44" t="s">
        <v>425</v>
      </c>
      <c r="C23" s="48"/>
      <c r="D23" s="127">
        <v>40118</v>
      </c>
      <c r="E23" s="47" t="s">
        <v>429</v>
      </c>
      <c r="F23" s="50"/>
      <c r="G23" s="46"/>
      <c r="H23" s="51"/>
      <c r="I23" s="44"/>
      <c r="J23" s="44"/>
      <c r="K23" s="44"/>
      <c r="L23" s="47"/>
      <c r="M23" s="46"/>
    </row>
    <row r="24" spans="1:14" ht="14.25" x14ac:dyDescent="0.2">
      <c r="A24" s="47"/>
      <c r="B24" s="44" t="s">
        <v>426</v>
      </c>
      <c r="C24" s="62"/>
      <c r="D24" s="46"/>
      <c r="E24" s="22"/>
      <c r="F24" s="5"/>
      <c r="G24" s="5"/>
      <c r="H24" s="51"/>
      <c r="I24" s="44"/>
      <c r="J24" s="44"/>
      <c r="K24" s="44"/>
      <c r="L24" s="47"/>
      <c r="M24" s="46"/>
    </row>
    <row r="25" spans="1:14" ht="14.25" x14ac:dyDescent="0.2">
      <c r="A25" s="47"/>
      <c r="B25" s="44"/>
      <c r="C25" s="62"/>
      <c r="D25" s="46"/>
      <c r="E25" s="22"/>
      <c r="F25" s="5"/>
      <c r="G25" s="5"/>
      <c r="H25" s="51"/>
      <c r="I25" s="44"/>
      <c r="J25" s="44"/>
      <c r="K25" s="44"/>
      <c r="L25" s="47"/>
      <c r="M25" s="46"/>
    </row>
    <row r="26" spans="1:14" ht="14.25" x14ac:dyDescent="0.2">
      <c r="A26" s="47"/>
      <c r="B26" s="44"/>
      <c r="C26" s="45"/>
      <c r="D26" s="46"/>
      <c r="E26" s="44"/>
      <c r="F26" s="50"/>
      <c r="G26" s="46"/>
      <c r="H26" s="51"/>
      <c r="I26" s="44"/>
      <c r="J26" s="44"/>
      <c r="K26" s="44"/>
      <c r="L26" s="47"/>
      <c r="M26" s="46"/>
    </row>
    <row r="27" spans="1:14" ht="15" x14ac:dyDescent="0.25">
      <c r="A27" s="53"/>
      <c r="B27" s="345" t="s">
        <v>7</v>
      </c>
      <c r="C27" s="346"/>
      <c r="D27" s="347"/>
      <c r="E27" s="53"/>
      <c r="F27" s="54">
        <f>SUM(F22:F25)</f>
        <v>936</v>
      </c>
      <c r="G27" s="55" t="s">
        <v>48</v>
      </c>
      <c r="H27" s="54">
        <f>SUM(H22:H25)</f>
        <v>520000000</v>
      </c>
      <c r="I27" s="54">
        <f>SUM(I22:I25)</f>
        <v>14</v>
      </c>
      <c r="J27" s="54">
        <f>SUM(J22:J25)</f>
        <v>0</v>
      </c>
      <c r="K27" s="54">
        <f>SUM(K22:K25)</f>
        <v>14</v>
      </c>
      <c r="L27" s="53"/>
      <c r="M27" s="56"/>
    </row>
    <row r="28" spans="1:14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4" ht="15" x14ac:dyDescent="0.25">
      <c r="A29" s="138"/>
      <c r="B29" s="138"/>
      <c r="C29" s="138"/>
      <c r="D29" s="138"/>
      <c r="E29" s="138"/>
      <c r="F29" s="139"/>
      <c r="G29" s="140"/>
      <c r="H29" s="141"/>
      <c r="I29" s="141"/>
      <c r="J29" s="141"/>
      <c r="K29" s="141"/>
      <c r="L29" s="142"/>
      <c r="M29" s="142"/>
    </row>
    <row r="30" spans="1:14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4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</sheetData>
  <mergeCells count="26">
    <mergeCell ref="B27:D27"/>
    <mergeCell ref="F20:G20"/>
    <mergeCell ref="C20:D20"/>
    <mergeCell ref="A2:M2"/>
    <mergeCell ref="A16:M16"/>
    <mergeCell ref="A18:A19"/>
    <mergeCell ref="C18:D18"/>
    <mergeCell ref="F18:G18"/>
    <mergeCell ref="I18:K18"/>
    <mergeCell ref="A4:M4"/>
    <mergeCell ref="L18:L19"/>
    <mergeCell ref="M18:M19"/>
    <mergeCell ref="I6:K6"/>
    <mergeCell ref="L6:L7"/>
    <mergeCell ref="A6:A7"/>
    <mergeCell ref="C6:D6"/>
    <mergeCell ref="F6:G6"/>
    <mergeCell ref="C19:D19"/>
    <mergeCell ref="F19:G19"/>
    <mergeCell ref="B14:D14"/>
    <mergeCell ref="A1:M1"/>
    <mergeCell ref="M6:M7"/>
    <mergeCell ref="C7:D7"/>
    <mergeCell ref="F7:G7"/>
    <mergeCell ref="C8:D8"/>
    <mergeCell ref="F8:G8"/>
  </mergeCells>
  <phoneticPr fontId="3" type="noConversion"/>
  <pageMargins left="1.1811023622047245" right="0.19685039370078741" top="0.98425196850393704" bottom="0.19685039370078741" header="0.51181102362204722" footer="0.51181102362204722"/>
  <pageSetup paperSize="9" scale="78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view="pageBreakPreview" zoomScale="90" zoomScaleNormal="100" zoomScaleSheetLayoutView="90" workbookViewId="0">
      <selection activeCell="A4" sqref="A4"/>
    </sheetView>
  </sheetViews>
  <sheetFormatPr defaultRowHeight="12.75" x14ac:dyDescent="0.2"/>
  <cols>
    <col min="1" max="1" width="4.42578125" style="6" customWidth="1"/>
    <col min="2" max="2" width="40.28515625" style="6" customWidth="1"/>
    <col min="3" max="3" width="1.7109375" style="6" bestFit="1" customWidth="1"/>
    <col min="4" max="4" width="34.28515625" style="6" customWidth="1"/>
    <col min="5" max="5" width="16.5703125" style="6" customWidth="1"/>
    <col min="6" max="6" width="7.7109375" style="6" customWidth="1"/>
    <col min="7" max="7" width="4" style="6" bestFit="1" customWidth="1"/>
    <col min="8" max="8" width="16.28515625" style="6" bestFit="1" customWidth="1"/>
    <col min="9" max="9" width="6.140625" style="6" bestFit="1" customWidth="1"/>
    <col min="10" max="10" width="7.140625" style="6" bestFit="1" customWidth="1"/>
    <col min="11" max="11" width="5.85546875" style="6" bestFit="1" customWidth="1"/>
    <col min="12" max="12" width="9.5703125" style="6" bestFit="1" customWidth="1"/>
    <col min="13" max="13" width="12" style="6" customWidth="1"/>
    <col min="14" max="16384" width="9.140625" style="6"/>
  </cols>
  <sheetData>
    <row r="1" spans="1:15" ht="18" x14ac:dyDescent="0.25">
      <c r="A1" s="383" t="s">
        <v>620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5" ht="18" x14ac:dyDescent="0.25">
      <c r="A2" s="383" t="s">
        <v>430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5" ht="1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7"/>
      <c r="B4" s="8"/>
      <c r="C4" s="8"/>
      <c r="D4" s="8"/>
      <c r="E4" s="8"/>
      <c r="F4" s="8"/>
      <c r="G4" s="9"/>
      <c r="H4" s="8"/>
      <c r="I4" s="9"/>
      <c r="J4" s="9"/>
      <c r="K4" s="9"/>
      <c r="L4" s="5"/>
      <c r="M4" s="5"/>
    </row>
    <row r="5" spans="1:15" ht="15.75" x14ac:dyDescent="0.2">
      <c r="A5" s="405" t="s">
        <v>431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</row>
    <row r="6" spans="1:15" ht="13.5" thickBot="1" x14ac:dyDescent="0.25">
      <c r="A6" s="11"/>
      <c r="B6" s="5"/>
      <c r="C6" s="5"/>
      <c r="D6" s="12"/>
      <c r="E6" s="5"/>
      <c r="F6" s="5"/>
      <c r="G6" s="5"/>
      <c r="H6" s="5"/>
      <c r="I6" s="5"/>
      <c r="J6" s="5"/>
      <c r="K6" s="5"/>
      <c r="L6" s="5"/>
      <c r="M6" s="5"/>
    </row>
    <row r="7" spans="1:15" ht="13.5" thickTop="1" x14ac:dyDescent="0.2">
      <c r="A7" s="406" t="s">
        <v>0</v>
      </c>
      <c r="B7" s="13" t="s">
        <v>33</v>
      </c>
      <c r="C7" s="408" t="s">
        <v>34</v>
      </c>
      <c r="D7" s="409"/>
      <c r="E7" s="13" t="s">
        <v>3</v>
      </c>
      <c r="F7" s="408" t="s">
        <v>35</v>
      </c>
      <c r="G7" s="409"/>
      <c r="H7" s="13" t="s">
        <v>7</v>
      </c>
      <c r="I7" s="410" t="s">
        <v>36</v>
      </c>
      <c r="J7" s="410"/>
      <c r="K7" s="410"/>
      <c r="L7" s="411" t="s">
        <v>8</v>
      </c>
      <c r="M7" s="413" t="s">
        <v>37</v>
      </c>
    </row>
    <row r="8" spans="1:15" x14ac:dyDescent="0.2">
      <c r="A8" s="407"/>
      <c r="B8" s="14" t="s">
        <v>38</v>
      </c>
      <c r="C8" s="415" t="s">
        <v>39</v>
      </c>
      <c r="D8" s="416"/>
      <c r="E8" s="14" t="s">
        <v>10</v>
      </c>
      <c r="F8" s="415" t="s">
        <v>40</v>
      </c>
      <c r="G8" s="416"/>
      <c r="H8" s="14" t="s">
        <v>41</v>
      </c>
      <c r="I8" s="14" t="s">
        <v>42</v>
      </c>
      <c r="J8" s="14" t="s">
        <v>43</v>
      </c>
      <c r="K8" s="14" t="s">
        <v>44</v>
      </c>
      <c r="L8" s="412"/>
      <c r="M8" s="414"/>
    </row>
    <row r="9" spans="1:15" x14ac:dyDescent="0.2">
      <c r="A9" s="15">
        <v>1</v>
      </c>
      <c r="B9" s="16">
        <v>2</v>
      </c>
      <c r="C9" s="417">
        <v>3</v>
      </c>
      <c r="D9" s="418"/>
      <c r="E9" s="16">
        <v>4</v>
      </c>
      <c r="F9" s="417">
        <v>5</v>
      </c>
      <c r="G9" s="418"/>
      <c r="H9" s="16">
        <v>6</v>
      </c>
      <c r="I9" s="16">
        <v>7</v>
      </c>
      <c r="J9" s="16">
        <v>8</v>
      </c>
      <c r="K9" s="16">
        <v>9</v>
      </c>
      <c r="L9" s="16">
        <v>10</v>
      </c>
      <c r="M9" s="17">
        <v>11</v>
      </c>
    </row>
    <row r="10" spans="1:15" x14ac:dyDescent="0.2">
      <c r="A10" s="18"/>
      <c r="B10" s="19"/>
      <c r="C10" s="20"/>
      <c r="D10" s="21"/>
      <c r="E10" s="22"/>
      <c r="F10" s="23"/>
      <c r="G10" s="24"/>
      <c r="H10" s="25"/>
      <c r="I10" s="26"/>
      <c r="J10" s="26"/>
      <c r="K10" s="26"/>
      <c r="L10" s="22"/>
      <c r="M10" s="27"/>
    </row>
    <row r="11" spans="1:15" x14ac:dyDescent="0.2">
      <c r="A11" s="18">
        <v>1</v>
      </c>
      <c r="B11" s="26" t="s">
        <v>58</v>
      </c>
      <c r="C11" s="28" t="s">
        <v>14</v>
      </c>
      <c r="D11" s="21" t="s">
        <v>59</v>
      </c>
      <c r="E11" s="22" t="s">
        <v>47</v>
      </c>
      <c r="F11" s="23">
        <v>6000</v>
      </c>
      <c r="G11" s="24" t="s">
        <v>48</v>
      </c>
      <c r="H11" s="25">
        <v>199500000</v>
      </c>
      <c r="I11" s="26">
        <v>20</v>
      </c>
      <c r="J11" s="26">
        <v>0</v>
      </c>
      <c r="K11" s="26">
        <f>I11+J11</f>
        <v>20</v>
      </c>
      <c r="L11" s="22" t="s">
        <v>49</v>
      </c>
      <c r="M11" s="27"/>
      <c r="N11" s="6" t="s">
        <v>565</v>
      </c>
      <c r="O11" s="6" t="s">
        <v>569</v>
      </c>
    </row>
    <row r="12" spans="1:15" x14ac:dyDescent="0.2">
      <c r="A12" s="18"/>
      <c r="B12" s="26" t="s">
        <v>60</v>
      </c>
      <c r="C12" s="29"/>
      <c r="D12" s="30">
        <v>34576</v>
      </c>
      <c r="E12" s="22"/>
      <c r="F12" s="23"/>
      <c r="G12" s="24"/>
      <c r="H12" s="25"/>
      <c r="I12" s="26"/>
      <c r="J12" s="26"/>
      <c r="K12" s="26"/>
      <c r="L12" s="22"/>
      <c r="M12" s="27"/>
      <c r="O12" s="6" t="s">
        <v>570</v>
      </c>
    </row>
    <row r="13" spans="1:15" x14ac:dyDescent="0.2">
      <c r="A13" s="18"/>
      <c r="B13" s="26" t="s">
        <v>61</v>
      </c>
      <c r="C13" s="29"/>
      <c r="D13" s="21"/>
      <c r="E13" s="22"/>
      <c r="F13" s="23"/>
      <c r="G13" s="24"/>
      <c r="H13" s="25"/>
      <c r="I13" s="26"/>
      <c r="J13" s="26"/>
      <c r="K13" s="26"/>
      <c r="L13" s="22"/>
      <c r="M13" s="27"/>
    </row>
    <row r="14" spans="1:15" x14ac:dyDescent="0.2">
      <c r="A14" s="121"/>
      <c r="B14" s="26"/>
      <c r="C14" s="122"/>
      <c r="D14" s="21"/>
      <c r="E14" s="26"/>
      <c r="F14" s="29"/>
      <c r="G14" s="24"/>
      <c r="H14" s="25"/>
      <c r="I14" s="26"/>
      <c r="J14" s="26"/>
      <c r="K14" s="26"/>
      <c r="L14" s="26"/>
      <c r="M14" s="27"/>
    </row>
    <row r="15" spans="1:15" ht="13.5" thickBot="1" x14ac:dyDescent="0.25">
      <c r="A15" s="31"/>
      <c r="B15" s="419" t="s">
        <v>7</v>
      </c>
      <c r="C15" s="420"/>
      <c r="D15" s="421"/>
      <c r="E15" s="32"/>
      <c r="F15" s="33">
        <f>SUM(F10:F13)</f>
        <v>6000</v>
      </c>
      <c r="G15" s="34" t="s">
        <v>48</v>
      </c>
      <c r="H15" s="35">
        <f>SUM(H10:H13)</f>
        <v>199500000</v>
      </c>
      <c r="I15" s="35">
        <f>SUM(I10:I13)</f>
        <v>20</v>
      </c>
      <c r="J15" s="35">
        <f>SUM(J10:J13)</f>
        <v>0</v>
      </c>
      <c r="K15" s="35">
        <f>SUM(K10:K13)</f>
        <v>20</v>
      </c>
      <c r="L15" s="32"/>
      <c r="M15" s="32"/>
    </row>
    <row r="16" spans="1:15" ht="13.5" thickTop="1" x14ac:dyDescent="0.2">
      <c r="A16" s="123"/>
      <c r="B16" s="124"/>
      <c r="C16" s="124"/>
      <c r="D16" s="124"/>
      <c r="E16" s="125"/>
      <c r="F16" s="126"/>
      <c r="G16" s="125"/>
      <c r="H16" s="126"/>
      <c r="I16" s="126"/>
      <c r="J16" s="126"/>
      <c r="K16" s="126"/>
      <c r="L16" s="125"/>
      <c r="M16" s="125"/>
    </row>
    <row r="17" spans="1:14" x14ac:dyDescent="0.2">
      <c r="A17" s="123"/>
      <c r="B17" s="124"/>
      <c r="C17" s="124"/>
      <c r="D17" s="124"/>
      <c r="E17" s="125"/>
      <c r="F17" s="126"/>
      <c r="G17" s="125"/>
      <c r="H17" s="126"/>
      <c r="I17" s="126"/>
      <c r="J17" s="126"/>
      <c r="K17" s="126"/>
      <c r="L17" s="125"/>
      <c r="M17" s="125"/>
    </row>
    <row r="18" spans="1:14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4" ht="15.75" x14ac:dyDescent="0.2">
      <c r="A19" s="405" t="s">
        <v>434</v>
      </c>
      <c r="B19" s="405"/>
      <c r="C19" s="405"/>
      <c r="D19" s="405"/>
      <c r="E19" s="405"/>
      <c r="F19" s="405"/>
      <c r="G19" s="405"/>
      <c r="H19" s="405"/>
      <c r="I19" s="405"/>
      <c r="J19" s="405"/>
      <c r="K19" s="405"/>
      <c r="L19" s="405"/>
      <c r="M19" s="405"/>
    </row>
    <row r="20" spans="1:14" x14ac:dyDescent="0.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</row>
    <row r="21" spans="1:14" ht="14.25" x14ac:dyDescent="0.2">
      <c r="A21" s="352" t="s">
        <v>68</v>
      </c>
      <c r="B21" s="37" t="s">
        <v>33</v>
      </c>
      <c r="C21" s="349" t="s">
        <v>69</v>
      </c>
      <c r="D21" s="350"/>
      <c r="E21" s="37" t="s">
        <v>70</v>
      </c>
      <c r="F21" s="349" t="s">
        <v>71</v>
      </c>
      <c r="G21" s="350"/>
      <c r="H21" s="38" t="s">
        <v>72</v>
      </c>
      <c r="I21" s="319" t="s">
        <v>36</v>
      </c>
      <c r="J21" s="351"/>
      <c r="K21" s="320"/>
      <c r="L21" s="352" t="s">
        <v>8</v>
      </c>
      <c r="M21" s="352" t="s">
        <v>73</v>
      </c>
    </row>
    <row r="22" spans="1:14" ht="14.25" x14ac:dyDescent="0.2">
      <c r="A22" s="353"/>
      <c r="B22" s="39" t="s">
        <v>74</v>
      </c>
      <c r="C22" s="354" t="s">
        <v>75</v>
      </c>
      <c r="D22" s="355"/>
      <c r="E22" s="39" t="s">
        <v>10</v>
      </c>
      <c r="F22" s="354" t="s">
        <v>76</v>
      </c>
      <c r="G22" s="355"/>
      <c r="H22" s="40" t="s">
        <v>77</v>
      </c>
      <c r="I22" s="41" t="s">
        <v>42</v>
      </c>
      <c r="J22" s="42" t="s">
        <v>43</v>
      </c>
      <c r="K22" s="43" t="s">
        <v>44</v>
      </c>
      <c r="L22" s="353"/>
      <c r="M22" s="353"/>
    </row>
    <row r="23" spans="1:14" ht="14.25" x14ac:dyDescent="0.2">
      <c r="A23" s="42">
        <v>1</v>
      </c>
      <c r="B23" s="42">
        <v>2</v>
      </c>
      <c r="C23" s="319">
        <v>3</v>
      </c>
      <c r="D23" s="320"/>
      <c r="E23" s="42">
        <v>4</v>
      </c>
      <c r="F23" s="319">
        <v>5</v>
      </c>
      <c r="G23" s="320"/>
      <c r="H23" s="42">
        <v>6</v>
      </c>
      <c r="I23" s="42">
        <v>7</v>
      </c>
      <c r="J23" s="42">
        <v>8</v>
      </c>
      <c r="K23" s="42">
        <v>9</v>
      </c>
      <c r="L23" s="42">
        <v>10</v>
      </c>
      <c r="M23" s="42">
        <v>11</v>
      </c>
    </row>
    <row r="24" spans="1:14" ht="14.25" x14ac:dyDescent="0.2">
      <c r="A24" s="44"/>
      <c r="B24" s="44"/>
      <c r="C24" s="45"/>
      <c r="D24" s="46"/>
      <c r="E24" s="44"/>
      <c r="F24" s="45"/>
      <c r="G24" s="46"/>
      <c r="H24" s="44"/>
      <c r="I24" s="44"/>
      <c r="J24" s="44"/>
      <c r="K24" s="44"/>
      <c r="L24" s="44"/>
      <c r="M24" s="46"/>
    </row>
    <row r="25" spans="1:14" ht="14.25" x14ac:dyDescent="0.2">
      <c r="A25" s="47">
        <v>1</v>
      </c>
      <c r="B25" s="44" t="s">
        <v>126</v>
      </c>
      <c r="C25" s="45"/>
      <c r="D25" s="49" t="s">
        <v>127</v>
      </c>
      <c r="E25" s="47" t="s">
        <v>67</v>
      </c>
      <c r="F25" s="50">
        <v>800</v>
      </c>
      <c r="G25" s="46" t="s">
        <v>48</v>
      </c>
      <c r="H25" s="51">
        <v>642700000</v>
      </c>
      <c r="I25" s="44">
        <v>12</v>
      </c>
      <c r="J25" s="44">
        <v>0</v>
      </c>
      <c r="K25" s="44">
        <f>I25+J25</f>
        <v>12</v>
      </c>
      <c r="L25" s="47" t="s">
        <v>49</v>
      </c>
      <c r="M25" s="46"/>
      <c r="N25" s="6" t="s">
        <v>563</v>
      </c>
    </row>
    <row r="26" spans="1:14" ht="14.25" x14ac:dyDescent="0.2">
      <c r="A26" s="47"/>
      <c r="B26" s="44" t="s">
        <v>433</v>
      </c>
      <c r="C26" s="45"/>
      <c r="D26" s="127" t="s">
        <v>128</v>
      </c>
      <c r="E26" s="47"/>
      <c r="F26" s="50"/>
      <c r="G26" s="46"/>
      <c r="H26" s="51"/>
      <c r="I26" s="44"/>
      <c r="J26" s="44"/>
      <c r="K26" s="44"/>
      <c r="L26" s="47"/>
      <c r="M26" s="46"/>
    </row>
    <row r="27" spans="1:14" ht="14.25" x14ac:dyDescent="0.2">
      <c r="A27" s="47"/>
      <c r="B27" s="44"/>
      <c r="C27" s="45"/>
      <c r="D27" s="46"/>
      <c r="E27" s="47"/>
      <c r="F27" s="50"/>
      <c r="G27" s="46"/>
      <c r="H27" s="51"/>
      <c r="I27" s="44"/>
      <c r="J27" s="44"/>
      <c r="K27" s="44"/>
      <c r="L27" s="47"/>
      <c r="M27" s="46"/>
    </row>
    <row r="28" spans="1:14" ht="14.25" x14ac:dyDescent="0.2">
      <c r="A28" s="47">
        <v>2</v>
      </c>
      <c r="B28" s="44" t="s">
        <v>136</v>
      </c>
      <c r="C28" s="45"/>
      <c r="D28" s="49" t="s">
        <v>137</v>
      </c>
      <c r="E28" s="47" t="s">
        <v>67</v>
      </c>
      <c r="F28" s="50">
        <v>1200</v>
      </c>
      <c r="G28" s="46" t="s">
        <v>48</v>
      </c>
      <c r="H28" s="51">
        <v>205000000</v>
      </c>
      <c r="I28" s="44">
        <v>20</v>
      </c>
      <c r="J28" s="44">
        <v>0</v>
      </c>
      <c r="K28" s="44">
        <f>I28+J28</f>
        <v>20</v>
      </c>
      <c r="L28" s="47" t="s">
        <v>49</v>
      </c>
      <c r="M28" s="46"/>
      <c r="N28" s="6" t="s">
        <v>563</v>
      </c>
    </row>
    <row r="29" spans="1:14" ht="14.25" x14ac:dyDescent="0.2">
      <c r="A29" s="47"/>
      <c r="B29" s="44" t="s">
        <v>432</v>
      </c>
      <c r="C29" s="45"/>
      <c r="D29" s="49" t="s">
        <v>138</v>
      </c>
      <c r="E29" s="47" t="s">
        <v>86</v>
      </c>
      <c r="F29" s="50"/>
      <c r="G29" s="46"/>
      <c r="H29" s="51"/>
      <c r="I29" s="44"/>
      <c r="J29" s="44"/>
      <c r="K29" s="44"/>
      <c r="L29" s="47"/>
      <c r="M29" s="46"/>
    </row>
    <row r="30" spans="1:14" ht="14.25" x14ac:dyDescent="0.2">
      <c r="A30" s="47"/>
      <c r="B30" s="44"/>
      <c r="C30" s="45"/>
      <c r="D30" s="46"/>
      <c r="E30" s="44"/>
      <c r="F30" s="50"/>
      <c r="G30" s="46"/>
      <c r="H30" s="51"/>
      <c r="I30" s="44"/>
      <c r="J30" s="44"/>
      <c r="K30" s="44"/>
      <c r="L30" s="47"/>
      <c r="M30" s="46"/>
    </row>
    <row r="31" spans="1:14" ht="15" x14ac:dyDescent="0.25">
      <c r="A31" s="53"/>
      <c r="B31" s="345" t="s">
        <v>7</v>
      </c>
      <c r="C31" s="346"/>
      <c r="D31" s="347"/>
      <c r="E31" s="53"/>
      <c r="F31" s="54">
        <f>SUM(F25:F29)</f>
        <v>2000</v>
      </c>
      <c r="G31" s="55" t="s">
        <v>48</v>
      </c>
      <c r="H31" s="54">
        <f>SUM(H25:H29)</f>
        <v>847700000</v>
      </c>
      <c r="I31" s="54">
        <f>SUM(I25:I29)</f>
        <v>32</v>
      </c>
      <c r="J31" s="54">
        <f>SUM(J25:J29)</f>
        <v>0</v>
      </c>
      <c r="K31" s="54">
        <f>SUM(K25:K29)</f>
        <v>32</v>
      </c>
      <c r="L31" s="53"/>
      <c r="M31" s="56"/>
    </row>
    <row r="32" spans="1:14" ht="14.25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</sheetData>
  <mergeCells count="26">
    <mergeCell ref="C23:D23"/>
    <mergeCell ref="F23:G23"/>
    <mergeCell ref="B31:D31"/>
    <mergeCell ref="L21:L22"/>
    <mergeCell ref="M21:M22"/>
    <mergeCell ref="C22:D22"/>
    <mergeCell ref="F22:G22"/>
    <mergeCell ref="F8:G8"/>
    <mergeCell ref="A21:A22"/>
    <mergeCell ref="C21:D21"/>
    <mergeCell ref="F21:G21"/>
    <mergeCell ref="I21:K21"/>
    <mergeCell ref="C9:D9"/>
    <mergeCell ref="F9:G9"/>
    <mergeCell ref="B15:D15"/>
    <mergeCell ref="A19:M19"/>
    <mergeCell ref="A2:M2"/>
    <mergeCell ref="A1:M1"/>
    <mergeCell ref="A5:M5"/>
    <mergeCell ref="A7:A8"/>
    <mergeCell ref="C7:D7"/>
    <mergeCell ref="F7:G7"/>
    <mergeCell ref="I7:K7"/>
    <mergeCell ref="L7:L8"/>
    <mergeCell ref="M7:M8"/>
    <mergeCell ref="C8:D8"/>
  </mergeCells>
  <phoneticPr fontId="3" type="noConversion"/>
  <pageMargins left="1.1811023622047245" right="0.19685039370078741" top="0.98425196850393704" bottom="0.19685039370078741" header="0.51181102362204722" footer="0.51181102362204722"/>
  <pageSetup paperSize="9" scale="7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view="pageBreakPreview" zoomScale="90" zoomScaleNormal="100" zoomScaleSheetLayoutView="90" workbookViewId="0">
      <selection activeCell="O31" sqref="O31"/>
    </sheetView>
  </sheetViews>
  <sheetFormatPr defaultRowHeight="12.75" x14ac:dyDescent="0.2"/>
  <cols>
    <col min="1" max="1" width="4.140625" style="6" bestFit="1" customWidth="1"/>
    <col min="2" max="2" width="38.140625" style="6" customWidth="1"/>
    <col min="3" max="3" width="1.7109375" style="6" bestFit="1" customWidth="1"/>
    <col min="4" max="4" width="34.5703125" style="6" customWidth="1"/>
    <col min="5" max="5" width="17.7109375" style="6" customWidth="1"/>
    <col min="6" max="6" width="9.140625" style="6" customWidth="1"/>
    <col min="7" max="7" width="6.5703125" style="6" bestFit="1" customWidth="1"/>
    <col min="8" max="8" width="15.7109375" style="6" customWidth="1"/>
    <col min="9" max="9" width="5.5703125" style="6" customWidth="1"/>
    <col min="10" max="10" width="7" style="6" customWidth="1"/>
    <col min="11" max="11" width="6" style="6" customWidth="1"/>
    <col min="12" max="12" width="8.42578125" style="6" customWidth="1"/>
    <col min="13" max="13" width="12.7109375" style="6" customWidth="1"/>
    <col min="14" max="16384" width="9.140625" style="6"/>
  </cols>
  <sheetData>
    <row r="1" spans="1:15" ht="18" x14ac:dyDescent="0.25">
      <c r="A1" s="383" t="s">
        <v>620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5"/>
    </row>
    <row r="2" spans="1:15" ht="18" x14ac:dyDescent="0.25">
      <c r="A2" s="383" t="s">
        <v>445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5"/>
    </row>
    <row r="3" spans="1:15" ht="15.75" x14ac:dyDescent="0.2">
      <c r="A3" s="405" t="s">
        <v>392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5"/>
    </row>
    <row r="4" spans="1:15" ht="13.5" thickBot="1" x14ac:dyDescent="0.25">
      <c r="A4" s="11"/>
      <c r="B4" s="5"/>
      <c r="C4" s="5"/>
      <c r="D4" s="12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3.5" thickTop="1" x14ac:dyDescent="0.2">
      <c r="A5" s="406" t="s">
        <v>0</v>
      </c>
      <c r="B5" s="13" t="s">
        <v>33</v>
      </c>
      <c r="C5" s="408" t="s">
        <v>34</v>
      </c>
      <c r="D5" s="409"/>
      <c r="E5" s="13" t="s">
        <v>3</v>
      </c>
      <c r="F5" s="408" t="s">
        <v>35</v>
      </c>
      <c r="G5" s="409"/>
      <c r="H5" s="13" t="s">
        <v>7</v>
      </c>
      <c r="I5" s="410" t="s">
        <v>36</v>
      </c>
      <c r="J5" s="410"/>
      <c r="K5" s="410"/>
      <c r="L5" s="411" t="s">
        <v>8</v>
      </c>
      <c r="M5" s="413" t="s">
        <v>288</v>
      </c>
      <c r="N5" s="5"/>
    </row>
    <row r="6" spans="1:15" x14ac:dyDescent="0.2">
      <c r="A6" s="407"/>
      <c r="B6" s="14" t="s">
        <v>38</v>
      </c>
      <c r="C6" s="415" t="s">
        <v>39</v>
      </c>
      <c r="D6" s="416"/>
      <c r="E6" s="14" t="s">
        <v>10</v>
      </c>
      <c r="F6" s="415" t="s">
        <v>40</v>
      </c>
      <c r="G6" s="416"/>
      <c r="H6" s="14" t="s">
        <v>41</v>
      </c>
      <c r="I6" s="14" t="s">
        <v>42</v>
      </c>
      <c r="J6" s="14" t="s">
        <v>43</v>
      </c>
      <c r="K6" s="14" t="s">
        <v>44</v>
      </c>
      <c r="L6" s="412"/>
      <c r="M6" s="414"/>
      <c r="N6" s="5"/>
    </row>
    <row r="7" spans="1:15" x14ac:dyDescent="0.2">
      <c r="A7" s="15">
        <v>1</v>
      </c>
      <c r="B7" s="16">
        <v>2</v>
      </c>
      <c r="C7" s="417">
        <v>3</v>
      </c>
      <c r="D7" s="418"/>
      <c r="E7" s="16">
        <v>4</v>
      </c>
      <c r="F7" s="417">
        <v>5</v>
      </c>
      <c r="G7" s="418"/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7">
        <v>11</v>
      </c>
      <c r="N7" s="5"/>
    </row>
    <row r="8" spans="1:15" x14ac:dyDescent="0.2">
      <c r="A8" s="18"/>
      <c r="B8" s="19"/>
      <c r="C8" s="20"/>
      <c r="D8" s="21"/>
      <c r="E8" s="22"/>
      <c r="F8" s="23"/>
      <c r="G8" s="24"/>
      <c r="H8" s="25"/>
      <c r="I8" s="26"/>
      <c r="J8" s="26"/>
      <c r="K8" s="26"/>
      <c r="L8" s="22"/>
      <c r="M8" s="27"/>
      <c r="N8" s="5"/>
    </row>
    <row r="9" spans="1:15" x14ac:dyDescent="0.2">
      <c r="A9" s="18">
        <v>1</v>
      </c>
      <c r="B9" s="26" t="s">
        <v>62</v>
      </c>
      <c r="C9" s="28" t="s">
        <v>14</v>
      </c>
      <c r="D9" s="21" t="s">
        <v>63</v>
      </c>
      <c r="E9" s="22" t="s">
        <v>331</v>
      </c>
      <c r="F9" s="23">
        <v>3000</v>
      </c>
      <c r="G9" s="24" t="s">
        <v>48</v>
      </c>
      <c r="H9" s="25">
        <v>369687000</v>
      </c>
      <c r="I9" s="26">
        <v>100</v>
      </c>
      <c r="J9" s="26">
        <v>0</v>
      </c>
      <c r="K9" s="26">
        <f>I9+J9</f>
        <v>100</v>
      </c>
      <c r="L9" s="22"/>
      <c r="M9" s="27"/>
      <c r="N9" s="5" t="s">
        <v>563</v>
      </c>
      <c r="O9" s="6" t="s">
        <v>568</v>
      </c>
    </row>
    <row r="10" spans="1:15" x14ac:dyDescent="0.2">
      <c r="A10" s="18"/>
      <c r="B10" s="26" t="s">
        <v>64</v>
      </c>
      <c r="C10" s="29"/>
      <c r="D10" s="30">
        <v>34155</v>
      </c>
      <c r="E10" s="22"/>
      <c r="F10" s="23"/>
      <c r="G10" s="24"/>
      <c r="H10" s="25"/>
      <c r="I10" s="26"/>
      <c r="J10" s="26"/>
      <c r="K10" s="26"/>
      <c r="L10" s="22"/>
      <c r="M10" s="27"/>
      <c r="N10" s="5"/>
    </row>
    <row r="11" spans="1:15" x14ac:dyDescent="0.2">
      <c r="A11" s="18"/>
      <c r="B11" s="26" t="s">
        <v>65</v>
      </c>
      <c r="C11" s="29"/>
      <c r="D11" s="21"/>
      <c r="E11" s="22"/>
      <c r="F11" s="23"/>
      <c r="G11" s="24"/>
      <c r="H11" s="25"/>
      <c r="I11" s="26"/>
      <c r="J11" s="26"/>
      <c r="K11" s="26"/>
      <c r="L11" s="22"/>
      <c r="M11" s="27"/>
      <c r="N11" s="5"/>
    </row>
    <row r="12" spans="1:15" x14ac:dyDescent="0.2">
      <c r="A12" s="18"/>
      <c r="B12" s="26"/>
      <c r="C12" s="29"/>
      <c r="D12" s="21"/>
      <c r="E12" s="22"/>
      <c r="F12" s="23"/>
      <c r="G12" s="24"/>
      <c r="H12" s="25"/>
      <c r="I12" s="26"/>
      <c r="J12" s="26"/>
      <c r="K12" s="26"/>
      <c r="L12" s="22"/>
      <c r="M12" s="27"/>
      <c r="N12" s="5"/>
    </row>
    <row r="13" spans="1:15" x14ac:dyDescent="0.2">
      <c r="A13" s="18">
        <v>2</v>
      </c>
      <c r="B13" s="26" t="s">
        <v>381</v>
      </c>
      <c r="C13" s="28" t="s">
        <v>14</v>
      </c>
      <c r="D13" s="21" t="s">
        <v>385</v>
      </c>
      <c r="E13" s="22" t="s">
        <v>331</v>
      </c>
      <c r="F13" s="23">
        <v>4000</v>
      </c>
      <c r="G13" s="24" t="s">
        <v>48</v>
      </c>
      <c r="H13" s="25">
        <v>1221000000</v>
      </c>
      <c r="I13" s="26">
        <v>90</v>
      </c>
      <c r="J13" s="26"/>
      <c r="K13" s="26">
        <f>I13+J13</f>
        <v>90</v>
      </c>
      <c r="L13" s="22"/>
      <c r="M13" s="27"/>
      <c r="N13" s="5" t="s">
        <v>563</v>
      </c>
    </row>
    <row r="14" spans="1:15" x14ac:dyDescent="0.2">
      <c r="A14" s="18"/>
      <c r="B14" s="26" t="s">
        <v>382</v>
      </c>
      <c r="C14" s="29"/>
      <c r="D14" s="30">
        <v>39785</v>
      </c>
      <c r="E14" s="22"/>
      <c r="F14" s="23"/>
      <c r="G14" s="24"/>
      <c r="H14" s="25"/>
      <c r="I14" s="26"/>
      <c r="J14" s="26"/>
      <c r="K14" s="26"/>
      <c r="L14" s="22"/>
      <c r="M14" s="27"/>
      <c r="N14" s="5"/>
    </row>
    <row r="15" spans="1:15" x14ac:dyDescent="0.2">
      <c r="A15" s="18"/>
      <c r="B15" s="26" t="s">
        <v>383</v>
      </c>
      <c r="C15" s="29"/>
      <c r="D15" s="21"/>
      <c r="E15" s="22"/>
      <c r="F15" s="23"/>
      <c r="G15" s="24"/>
      <c r="H15" s="25"/>
      <c r="I15" s="26"/>
      <c r="J15" s="26"/>
      <c r="K15" s="26"/>
      <c r="L15" s="22"/>
      <c r="M15" s="27"/>
      <c r="N15" s="5"/>
    </row>
    <row r="16" spans="1:15" x14ac:dyDescent="0.2">
      <c r="A16" s="18"/>
      <c r="B16" s="26" t="s">
        <v>384</v>
      </c>
      <c r="C16" s="29"/>
      <c r="D16" s="21"/>
      <c r="E16" s="22"/>
      <c r="F16" s="23"/>
      <c r="G16" s="24"/>
      <c r="H16" s="25"/>
      <c r="I16" s="26"/>
      <c r="J16" s="26"/>
      <c r="K16" s="26"/>
      <c r="L16" s="22"/>
      <c r="M16" s="27"/>
      <c r="N16" s="5"/>
    </row>
    <row r="17" spans="1:14" x14ac:dyDescent="0.2">
      <c r="A17" s="18"/>
      <c r="B17" s="26"/>
      <c r="C17" s="29"/>
      <c r="D17" s="21"/>
      <c r="E17" s="22"/>
      <c r="F17" s="23"/>
      <c r="G17" s="24"/>
      <c r="H17" s="25"/>
      <c r="I17" s="26"/>
      <c r="J17" s="26"/>
      <c r="K17" s="26"/>
      <c r="L17" s="22"/>
      <c r="M17" s="27"/>
      <c r="N17" s="5"/>
    </row>
    <row r="18" spans="1:14" x14ac:dyDescent="0.2">
      <c r="A18" s="18">
        <v>3</v>
      </c>
      <c r="B18" s="26" t="s">
        <v>386</v>
      </c>
      <c r="C18" s="29"/>
      <c r="D18" s="21" t="s">
        <v>390</v>
      </c>
      <c r="E18" s="22" t="s">
        <v>391</v>
      </c>
      <c r="F18" s="23">
        <v>144400</v>
      </c>
      <c r="G18" s="24" t="s">
        <v>48</v>
      </c>
      <c r="H18" s="25"/>
      <c r="I18" s="26"/>
      <c r="J18" s="26"/>
      <c r="K18" s="26">
        <f>I18+J18</f>
        <v>0</v>
      </c>
      <c r="L18" s="22"/>
      <c r="M18" s="27"/>
      <c r="N18" s="5" t="s">
        <v>563</v>
      </c>
    </row>
    <row r="19" spans="1:14" x14ac:dyDescent="0.2">
      <c r="A19" s="18"/>
      <c r="B19" s="26" t="s">
        <v>387</v>
      </c>
      <c r="C19" s="29"/>
      <c r="D19" s="30">
        <v>39779</v>
      </c>
      <c r="E19" s="22"/>
      <c r="F19" s="23"/>
      <c r="G19" s="24"/>
      <c r="H19" s="25"/>
      <c r="I19" s="26"/>
      <c r="J19" s="26"/>
      <c r="K19" s="26"/>
      <c r="L19" s="22"/>
      <c r="M19" s="27"/>
      <c r="N19" s="5"/>
    </row>
    <row r="20" spans="1:14" x14ac:dyDescent="0.2">
      <c r="A20" s="18"/>
      <c r="B20" s="26" t="s">
        <v>388</v>
      </c>
      <c r="C20" s="29"/>
      <c r="D20" s="21"/>
      <c r="E20" s="22"/>
      <c r="F20" s="23"/>
      <c r="G20" s="24"/>
      <c r="H20" s="25"/>
      <c r="I20" s="26"/>
      <c r="J20" s="26"/>
      <c r="K20" s="26"/>
      <c r="L20" s="22"/>
      <c r="M20" s="27"/>
      <c r="N20" s="5"/>
    </row>
    <row r="21" spans="1:14" x14ac:dyDescent="0.2">
      <c r="A21" s="18"/>
      <c r="B21" s="26" t="s">
        <v>389</v>
      </c>
      <c r="C21" s="29"/>
      <c r="D21" s="21"/>
      <c r="E21" s="22"/>
      <c r="F21" s="23"/>
      <c r="G21" s="24"/>
      <c r="H21" s="25"/>
      <c r="I21" s="26"/>
      <c r="J21" s="26"/>
      <c r="K21" s="26"/>
      <c r="L21" s="22"/>
      <c r="M21" s="27"/>
      <c r="N21" s="5"/>
    </row>
    <row r="22" spans="1:14" x14ac:dyDescent="0.2">
      <c r="A22" s="18"/>
      <c r="B22" s="26"/>
      <c r="C22" s="29"/>
      <c r="D22" s="21"/>
      <c r="E22" s="22"/>
      <c r="F22" s="23"/>
      <c r="G22" s="24"/>
      <c r="H22" s="25"/>
      <c r="I22" s="26"/>
      <c r="J22" s="26"/>
      <c r="K22" s="26"/>
      <c r="L22" s="22"/>
      <c r="M22" s="27"/>
      <c r="N22" s="5"/>
    </row>
    <row r="23" spans="1:14" ht="13.5" thickBot="1" x14ac:dyDescent="0.25">
      <c r="A23" s="31"/>
      <c r="B23" s="419" t="s">
        <v>7</v>
      </c>
      <c r="C23" s="420"/>
      <c r="D23" s="421"/>
      <c r="E23" s="32"/>
      <c r="F23" s="33">
        <f>SUM(F8:F22)</f>
        <v>151400</v>
      </c>
      <c r="G23" s="34" t="s">
        <v>48</v>
      </c>
      <c r="H23" s="35">
        <f>SUM(H8:H22)</f>
        <v>1590687000</v>
      </c>
      <c r="I23" s="35">
        <f>SUM(I8:I22)</f>
        <v>190</v>
      </c>
      <c r="J23" s="35">
        <f>SUM(J8:J22)</f>
        <v>0</v>
      </c>
      <c r="K23" s="35">
        <f>SUM(K8:K22)</f>
        <v>190</v>
      </c>
      <c r="L23" s="32"/>
      <c r="M23" s="32"/>
      <c r="N23" s="5"/>
    </row>
    <row r="24" spans="1:14" ht="13.5" thickTop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.75" x14ac:dyDescent="0.2">
      <c r="A25" s="405" t="s">
        <v>393</v>
      </c>
      <c r="B25" s="405"/>
      <c r="C25" s="405"/>
      <c r="D25" s="405"/>
      <c r="E25" s="405"/>
      <c r="F25" s="405"/>
      <c r="G25" s="405"/>
      <c r="H25" s="405"/>
      <c r="I25" s="405"/>
      <c r="J25" s="405"/>
      <c r="K25" s="405"/>
      <c r="L25" s="405"/>
      <c r="M25" s="405"/>
      <c r="N25" s="5"/>
    </row>
    <row r="26" spans="1:14" ht="13.5" thickBot="1" x14ac:dyDescent="0.25">
      <c r="A26" s="11"/>
      <c r="B26" s="5"/>
      <c r="C26" s="5"/>
      <c r="D26" s="12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3.5" thickTop="1" x14ac:dyDescent="0.2">
      <c r="A27" s="406" t="s">
        <v>0</v>
      </c>
      <c r="B27" s="13" t="s">
        <v>33</v>
      </c>
      <c r="C27" s="408" t="s">
        <v>34</v>
      </c>
      <c r="D27" s="409"/>
      <c r="E27" s="13" t="s">
        <v>3</v>
      </c>
      <c r="F27" s="408" t="s">
        <v>35</v>
      </c>
      <c r="G27" s="409"/>
      <c r="H27" s="13" t="s">
        <v>7</v>
      </c>
      <c r="I27" s="410" t="s">
        <v>36</v>
      </c>
      <c r="J27" s="410"/>
      <c r="K27" s="410"/>
      <c r="L27" s="411" t="s">
        <v>8</v>
      </c>
      <c r="M27" s="413" t="s">
        <v>288</v>
      </c>
      <c r="N27" s="5"/>
    </row>
    <row r="28" spans="1:14" x14ac:dyDescent="0.2">
      <c r="A28" s="407"/>
      <c r="B28" s="14" t="s">
        <v>38</v>
      </c>
      <c r="C28" s="415" t="s">
        <v>39</v>
      </c>
      <c r="D28" s="416"/>
      <c r="E28" s="14" t="s">
        <v>10</v>
      </c>
      <c r="F28" s="415" t="s">
        <v>40</v>
      </c>
      <c r="G28" s="416"/>
      <c r="H28" s="14" t="s">
        <v>41</v>
      </c>
      <c r="I28" s="14" t="s">
        <v>42</v>
      </c>
      <c r="J28" s="14" t="s">
        <v>43</v>
      </c>
      <c r="K28" s="14" t="s">
        <v>44</v>
      </c>
      <c r="L28" s="412"/>
      <c r="M28" s="414"/>
      <c r="N28" s="5"/>
    </row>
    <row r="29" spans="1:14" x14ac:dyDescent="0.2">
      <c r="A29" s="15">
        <v>1</v>
      </c>
      <c r="B29" s="16">
        <v>2</v>
      </c>
      <c r="C29" s="417">
        <v>3</v>
      </c>
      <c r="D29" s="418"/>
      <c r="E29" s="16">
        <v>4</v>
      </c>
      <c r="F29" s="417">
        <v>5</v>
      </c>
      <c r="G29" s="418"/>
      <c r="H29" s="16">
        <v>6</v>
      </c>
      <c r="I29" s="16">
        <v>7</v>
      </c>
      <c r="J29" s="16">
        <v>8</v>
      </c>
      <c r="K29" s="16">
        <v>9</v>
      </c>
      <c r="L29" s="16">
        <v>10</v>
      </c>
      <c r="M29" s="17">
        <v>11</v>
      </c>
      <c r="N29" s="5"/>
    </row>
    <row r="30" spans="1:14" x14ac:dyDescent="0.2">
      <c r="A30" s="18"/>
      <c r="B30" s="19"/>
      <c r="C30" s="20"/>
      <c r="D30" s="21"/>
      <c r="E30" s="22"/>
      <c r="F30" s="23"/>
      <c r="G30" s="24"/>
      <c r="H30" s="25"/>
      <c r="I30" s="26"/>
      <c r="J30" s="26"/>
      <c r="K30" s="26"/>
      <c r="L30" s="22"/>
      <c r="M30" s="27"/>
      <c r="N30" s="5"/>
    </row>
    <row r="31" spans="1:14" x14ac:dyDescent="0.2">
      <c r="A31" s="18">
        <v>1</v>
      </c>
      <c r="B31" s="26" t="s">
        <v>378</v>
      </c>
      <c r="C31" s="28" t="s">
        <v>14</v>
      </c>
      <c r="D31" s="21" t="s">
        <v>413</v>
      </c>
      <c r="E31" s="22" t="s">
        <v>67</v>
      </c>
      <c r="F31" s="23">
        <v>6500</v>
      </c>
      <c r="G31" s="24" t="s">
        <v>48</v>
      </c>
      <c r="H31" s="25">
        <v>984400000</v>
      </c>
      <c r="I31" s="26">
        <v>20</v>
      </c>
      <c r="J31" s="26"/>
      <c r="K31" s="26">
        <f>I31+J31</f>
        <v>20</v>
      </c>
      <c r="L31" s="22"/>
      <c r="M31" s="27"/>
      <c r="N31" s="5" t="s">
        <v>563</v>
      </c>
    </row>
    <row r="32" spans="1:14" x14ac:dyDescent="0.2">
      <c r="A32" s="18"/>
      <c r="B32" s="26" t="s">
        <v>412</v>
      </c>
      <c r="C32" s="29"/>
      <c r="D32" s="30">
        <v>39553</v>
      </c>
      <c r="E32" s="22" t="s">
        <v>414</v>
      </c>
      <c r="F32" s="23">
        <v>17000</v>
      </c>
      <c r="G32" s="24" t="s">
        <v>48</v>
      </c>
      <c r="H32" s="25"/>
      <c r="I32" s="26"/>
      <c r="J32" s="26"/>
      <c r="K32" s="26"/>
      <c r="L32" s="22"/>
      <c r="M32" s="27"/>
      <c r="N32" s="5"/>
    </row>
    <row r="33" spans="1:14" x14ac:dyDescent="0.2">
      <c r="A33" s="18"/>
      <c r="B33" s="26" t="s">
        <v>379</v>
      </c>
      <c r="C33" s="29"/>
      <c r="D33" s="21"/>
      <c r="E33" s="22"/>
      <c r="F33" s="23"/>
      <c r="G33" s="24"/>
      <c r="H33" s="25"/>
      <c r="I33" s="26"/>
      <c r="J33" s="26"/>
      <c r="K33" s="26"/>
      <c r="L33" s="22"/>
      <c r="M33" s="27"/>
      <c r="N33" s="5"/>
    </row>
    <row r="34" spans="1:14" x14ac:dyDescent="0.2">
      <c r="A34" s="18"/>
      <c r="B34" s="26"/>
      <c r="C34" s="29"/>
      <c r="D34" s="21"/>
      <c r="E34" s="22"/>
      <c r="F34" s="23"/>
      <c r="G34" s="24"/>
      <c r="H34" s="25"/>
      <c r="I34" s="26"/>
      <c r="J34" s="26"/>
      <c r="K34" s="26"/>
      <c r="L34" s="22"/>
      <c r="M34" s="27"/>
      <c r="N34" s="5"/>
    </row>
    <row r="35" spans="1:14" ht="13.5" thickBot="1" x14ac:dyDescent="0.25">
      <c r="A35" s="31"/>
      <c r="B35" s="419" t="s">
        <v>7</v>
      </c>
      <c r="C35" s="420"/>
      <c r="D35" s="421"/>
      <c r="E35" s="32"/>
      <c r="F35" s="33">
        <f>SUM(F30:F34)</f>
        <v>23500</v>
      </c>
      <c r="G35" s="34" t="s">
        <v>48</v>
      </c>
      <c r="H35" s="35">
        <f>SUM(H30:H34)</f>
        <v>984400000</v>
      </c>
      <c r="I35" s="35">
        <f>SUM(I30:I34)</f>
        <v>20</v>
      </c>
      <c r="J35" s="35">
        <f>SUM(J30:J34)</f>
        <v>0</v>
      </c>
      <c r="K35" s="35">
        <f>SUM(K30:K34)</f>
        <v>20</v>
      </c>
      <c r="L35" s="32"/>
      <c r="M35" s="32"/>
      <c r="N35" s="5"/>
    </row>
    <row r="36" spans="1:14" ht="13.5" thickTop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</sheetData>
  <mergeCells count="26">
    <mergeCell ref="F5:G5"/>
    <mergeCell ref="I5:K5"/>
    <mergeCell ref="L5:L6"/>
    <mergeCell ref="M5:M6"/>
    <mergeCell ref="C6:D6"/>
    <mergeCell ref="F6:G6"/>
    <mergeCell ref="B35:D35"/>
    <mergeCell ref="C7:D7"/>
    <mergeCell ref="F7:G7"/>
    <mergeCell ref="B23:D23"/>
    <mergeCell ref="A25:M25"/>
    <mergeCell ref="A27:A28"/>
    <mergeCell ref="C27:D27"/>
    <mergeCell ref="F27:G27"/>
    <mergeCell ref="I27:K27"/>
    <mergeCell ref="L27:L28"/>
    <mergeCell ref="A2:M2"/>
    <mergeCell ref="A1:M1"/>
    <mergeCell ref="C28:D28"/>
    <mergeCell ref="F28:G28"/>
    <mergeCell ref="C29:D29"/>
    <mergeCell ref="F29:G29"/>
    <mergeCell ref="M27:M28"/>
    <mergeCell ref="A3:M3"/>
    <mergeCell ref="A5:A6"/>
    <mergeCell ref="C5:D5"/>
  </mergeCells>
  <phoneticPr fontId="3" type="noConversion"/>
  <pageMargins left="1.1811023622047245" right="0.19685039370078741" top="0.98425196850393704" bottom="0.19685039370078741" header="0.51181102362204722" footer="0.51181102362204722"/>
  <pageSetup paperSize="9" scale="79" orientation="landscape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view="pageBreakPreview" topLeftCell="C1" zoomScale="90" zoomScaleNormal="100" zoomScaleSheetLayoutView="90" workbookViewId="0">
      <selection activeCell="K14" sqref="K14:L23"/>
    </sheetView>
  </sheetViews>
  <sheetFormatPr defaultRowHeight="12.75" x14ac:dyDescent="0.2"/>
  <cols>
    <col min="1" max="1" width="4.140625" style="6" bestFit="1" customWidth="1"/>
    <col min="2" max="2" width="47.28515625" style="6" customWidth="1"/>
    <col min="3" max="3" width="1.7109375" style="6" bestFit="1" customWidth="1"/>
    <col min="4" max="4" width="37.5703125" style="6" customWidth="1"/>
    <col min="5" max="5" width="23" style="6" customWidth="1"/>
    <col min="6" max="6" width="9" style="6" customWidth="1"/>
    <col min="7" max="7" width="6.5703125" style="6" bestFit="1" customWidth="1"/>
    <col min="8" max="8" width="17.5703125" style="6" customWidth="1"/>
    <col min="9" max="9" width="6.140625" style="6" customWidth="1"/>
    <col min="10" max="10" width="6.85546875" style="6" customWidth="1"/>
    <col min="11" max="11" width="5.85546875" style="6" customWidth="1"/>
    <col min="12" max="12" width="9.5703125" style="6" bestFit="1" customWidth="1"/>
    <col min="13" max="13" width="10.140625" style="6" customWidth="1"/>
    <col min="14" max="16384" width="9.140625" style="6"/>
  </cols>
  <sheetData>
    <row r="1" spans="1:16" ht="18" x14ac:dyDescent="0.25">
      <c r="A1" s="383" t="s">
        <v>620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6" ht="18" x14ac:dyDescent="0.25">
      <c r="A2" s="383" t="s">
        <v>559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6" ht="18" x14ac:dyDescent="0.2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6" ht="15.75" x14ac:dyDescent="0.2">
      <c r="A4" s="405" t="s">
        <v>372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6" ht="18" x14ac:dyDescent="0.25">
      <c r="A5" s="227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6" ht="14.25" x14ac:dyDescent="0.2">
      <c r="A6" s="352" t="s">
        <v>68</v>
      </c>
      <c r="B6" s="37" t="s">
        <v>33</v>
      </c>
      <c r="C6" s="349" t="s">
        <v>69</v>
      </c>
      <c r="D6" s="350"/>
      <c r="E6" s="37" t="s">
        <v>70</v>
      </c>
      <c r="F6" s="349" t="s">
        <v>71</v>
      </c>
      <c r="G6" s="350"/>
      <c r="H6" s="38" t="s">
        <v>72</v>
      </c>
      <c r="I6" s="319" t="s">
        <v>36</v>
      </c>
      <c r="J6" s="351"/>
      <c r="K6" s="320"/>
      <c r="L6" s="352" t="s">
        <v>8</v>
      </c>
      <c r="M6" s="352" t="s">
        <v>73</v>
      </c>
    </row>
    <row r="7" spans="1:16" ht="14.25" x14ac:dyDescent="0.2">
      <c r="A7" s="353"/>
      <c r="B7" s="39" t="s">
        <v>74</v>
      </c>
      <c r="C7" s="354" t="s">
        <v>75</v>
      </c>
      <c r="D7" s="355"/>
      <c r="E7" s="39" t="s">
        <v>10</v>
      </c>
      <c r="F7" s="354" t="s">
        <v>76</v>
      </c>
      <c r="G7" s="355"/>
      <c r="H7" s="40" t="s">
        <v>77</v>
      </c>
      <c r="I7" s="41" t="s">
        <v>42</v>
      </c>
      <c r="J7" s="42" t="s">
        <v>43</v>
      </c>
      <c r="K7" s="43" t="s">
        <v>44</v>
      </c>
      <c r="L7" s="353"/>
      <c r="M7" s="353"/>
    </row>
    <row r="8" spans="1:16" ht="14.25" x14ac:dyDescent="0.2">
      <c r="A8" s="42">
        <v>1</v>
      </c>
      <c r="B8" s="42">
        <v>2</v>
      </c>
      <c r="C8" s="319">
        <v>3</v>
      </c>
      <c r="D8" s="320"/>
      <c r="E8" s="42">
        <v>4</v>
      </c>
      <c r="F8" s="319">
        <v>5</v>
      </c>
      <c r="G8" s="320"/>
      <c r="H8" s="42">
        <v>6</v>
      </c>
      <c r="I8" s="42">
        <v>7</v>
      </c>
      <c r="J8" s="42">
        <v>8</v>
      </c>
      <c r="K8" s="42">
        <v>9</v>
      </c>
      <c r="L8" s="42">
        <v>10</v>
      </c>
      <c r="M8" s="42">
        <v>11</v>
      </c>
    </row>
    <row r="9" spans="1:16" ht="14.25" x14ac:dyDescent="0.2">
      <c r="A9" s="44"/>
      <c r="B9" s="44"/>
      <c r="C9" s="45"/>
      <c r="D9" s="46"/>
      <c r="E9" s="44"/>
      <c r="F9" s="45"/>
      <c r="G9" s="46"/>
      <c r="H9" s="44"/>
      <c r="I9" s="44"/>
      <c r="J9" s="44"/>
      <c r="K9" s="44"/>
      <c r="L9" s="44"/>
      <c r="M9" s="46"/>
      <c r="P9" s="6" t="s">
        <v>574</v>
      </c>
    </row>
    <row r="10" spans="1:16" ht="14.25" x14ac:dyDescent="0.2">
      <c r="A10" s="47">
        <v>1</v>
      </c>
      <c r="B10" s="44" t="s">
        <v>106</v>
      </c>
      <c r="C10" s="48" t="s">
        <v>14</v>
      </c>
      <c r="D10" s="49" t="s">
        <v>107</v>
      </c>
      <c r="E10" s="47" t="s">
        <v>67</v>
      </c>
      <c r="F10" s="50">
        <v>3023</v>
      </c>
      <c r="G10" s="46" t="s">
        <v>48</v>
      </c>
      <c r="H10" s="51">
        <v>340560000</v>
      </c>
      <c r="I10" s="44">
        <v>24</v>
      </c>
      <c r="J10" s="44">
        <v>0</v>
      </c>
      <c r="K10" s="44">
        <f>I10+J10</f>
        <v>24</v>
      </c>
      <c r="L10" s="47" t="s">
        <v>49</v>
      </c>
      <c r="M10" s="46"/>
      <c r="N10" s="6" t="s">
        <v>563</v>
      </c>
      <c r="O10" s="6" t="s">
        <v>566</v>
      </c>
      <c r="P10" s="6">
        <f>K10+K14+K36+K50+I79</f>
        <v>236</v>
      </c>
    </row>
    <row r="11" spans="1:16" ht="14.25" x14ac:dyDescent="0.2">
      <c r="A11" s="47"/>
      <c r="B11" s="44" t="s">
        <v>108</v>
      </c>
      <c r="C11" s="45"/>
      <c r="D11" s="52" t="s">
        <v>109</v>
      </c>
      <c r="E11" s="47"/>
      <c r="F11" s="50"/>
      <c r="G11" s="46"/>
      <c r="H11" s="51"/>
      <c r="I11" s="44"/>
      <c r="J11" s="44"/>
      <c r="K11" s="44"/>
      <c r="L11" s="47"/>
      <c r="M11" s="46"/>
      <c r="O11" s="6" t="s">
        <v>567</v>
      </c>
      <c r="P11" s="6">
        <f>K66+K93</f>
        <v>247</v>
      </c>
    </row>
    <row r="12" spans="1:16" ht="14.25" x14ac:dyDescent="0.2">
      <c r="A12" s="47"/>
      <c r="B12" s="44" t="s">
        <v>373</v>
      </c>
      <c r="C12" s="45"/>
      <c r="D12" s="46"/>
      <c r="E12" s="47"/>
      <c r="F12" s="50"/>
      <c r="G12" s="46"/>
      <c r="H12" s="51"/>
      <c r="I12" s="44"/>
      <c r="J12" s="44"/>
      <c r="K12" s="44"/>
      <c r="L12" s="47"/>
      <c r="M12" s="46"/>
      <c r="O12" s="6" t="s">
        <v>570</v>
      </c>
      <c r="P12" s="6">
        <f>K18</f>
        <v>30</v>
      </c>
    </row>
    <row r="13" spans="1:16" ht="14.25" x14ac:dyDescent="0.2">
      <c r="A13" s="47"/>
      <c r="B13" s="44"/>
      <c r="C13" s="45"/>
      <c r="D13" s="46"/>
      <c r="E13" s="47"/>
      <c r="F13" s="50"/>
      <c r="G13" s="46"/>
      <c r="H13" s="51"/>
      <c r="I13" s="44"/>
      <c r="J13" s="44"/>
      <c r="K13" s="44"/>
      <c r="L13" s="47"/>
      <c r="M13" s="46"/>
    </row>
    <row r="14" spans="1:16" ht="14.25" x14ac:dyDescent="0.2">
      <c r="A14" s="47">
        <v>2</v>
      </c>
      <c r="B14" s="44" t="s">
        <v>115</v>
      </c>
      <c r="C14" s="48" t="s">
        <v>14</v>
      </c>
      <c r="D14" s="46" t="s">
        <v>116</v>
      </c>
      <c r="E14" s="47" t="s">
        <v>67</v>
      </c>
      <c r="F14" s="50">
        <v>2000</v>
      </c>
      <c r="G14" s="46" t="s">
        <v>48</v>
      </c>
      <c r="H14" s="51">
        <v>1442625000</v>
      </c>
      <c r="I14" s="44">
        <v>40</v>
      </c>
      <c r="J14" s="44">
        <v>0</v>
      </c>
      <c r="K14" s="44">
        <f>I14+J14</f>
        <v>40</v>
      </c>
      <c r="L14" s="47" t="s">
        <v>49</v>
      </c>
      <c r="M14" s="46"/>
      <c r="N14" s="6" t="s">
        <v>563</v>
      </c>
    </row>
    <row r="15" spans="1:16" ht="14.25" x14ac:dyDescent="0.2">
      <c r="A15" s="47"/>
      <c r="B15" s="44" t="s">
        <v>117</v>
      </c>
      <c r="C15" s="45"/>
      <c r="D15" s="52" t="s">
        <v>118</v>
      </c>
      <c r="E15" s="47" t="s">
        <v>86</v>
      </c>
      <c r="F15" s="50"/>
      <c r="G15" s="46"/>
      <c r="H15" s="51"/>
      <c r="I15" s="44"/>
      <c r="J15" s="44"/>
      <c r="K15" s="44"/>
      <c r="L15" s="47"/>
      <c r="M15" s="46"/>
    </row>
    <row r="16" spans="1:16" ht="14.25" x14ac:dyDescent="0.2">
      <c r="A16" s="47"/>
      <c r="B16" s="44" t="s">
        <v>374</v>
      </c>
      <c r="C16" s="45"/>
      <c r="D16" s="46"/>
      <c r="E16" s="47" t="s">
        <v>87</v>
      </c>
      <c r="F16" s="50">
        <v>2500</v>
      </c>
      <c r="G16" s="46" t="s">
        <v>48</v>
      </c>
      <c r="H16" s="51"/>
      <c r="I16" s="44"/>
      <c r="J16" s="44"/>
      <c r="K16" s="44"/>
      <c r="L16" s="47"/>
      <c r="M16" s="46"/>
    </row>
    <row r="17" spans="1:14" ht="14.25" x14ac:dyDescent="0.2">
      <c r="A17" s="47"/>
      <c r="B17" s="44"/>
      <c r="C17" s="45"/>
      <c r="D17" s="46"/>
      <c r="E17" s="47" t="s">
        <v>119</v>
      </c>
      <c r="F17" s="50">
        <v>1500</v>
      </c>
      <c r="G17" s="46" t="s">
        <v>48</v>
      </c>
      <c r="H17" s="51"/>
      <c r="I17" s="44"/>
      <c r="J17" s="44"/>
      <c r="K17" s="44"/>
      <c r="L17" s="47"/>
      <c r="M17" s="46"/>
    </row>
    <row r="18" spans="1:14" ht="14.25" x14ac:dyDescent="0.2">
      <c r="A18" s="47">
        <v>3</v>
      </c>
      <c r="B18" s="44" t="s">
        <v>120</v>
      </c>
      <c r="C18" s="45"/>
      <c r="D18" s="49" t="s">
        <v>121</v>
      </c>
      <c r="E18" s="47" t="s">
        <v>67</v>
      </c>
      <c r="F18" s="50">
        <v>4000</v>
      </c>
      <c r="G18" s="46" t="s">
        <v>48</v>
      </c>
      <c r="H18" s="51">
        <v>141242000</v>
      </c>
      <c r="I18" s="44">
        <v>30</v>
      </c>
      <c r="J18" s="44">
        <v>0</v>
      </c>
      <c r="K18" s="44">
        <f>I18+J18</f>
        <v>30</v>
      </c>
      <c r="L18" s="47" t="s">
        <v>49</v>
      </c>
      <c r="M18" s="46"/>
      <c r="N18" s="6" t="s">
        <v>565</v>
      </c>
    </row>
    <row r="19" spans="1:14" ht="14.25" x14ac:dyDescent="0.2">
      <c r="A19" s="47"/>
      <c r="B19" s="44" t="s">
        <v>122</v>
      </c>
      <c r="C19" s="45"/>
      <c r="D19" s="49" t="s">
        <v>123</v>
      </c>
      <c r="E19" s="47"/>
      <c r="F19" s="50"/>
      <c r="G19" s="46"/>
      <c r="H19" s="51"/>
      <c r="I19" s="44"/>
      <c r="J19" s="44"/>
      <c r="K19" s="44"/>
      <c r="L19" s="47"/>
      <c r="M19" s="46"/>
    </row>
    <row r="20" spans="1:14" ht="14.25" x14ac:dyDescent="0.2">
      <c r="A20" s="47"/>
      <c r="B20" s="44" t="s">
        <v>124</v>
      </c>
      <c r="C20" s="45"/>
      <c r="D20" s="46"/>
      <c r="E20" s="47"/>
      <c r="F20" s="50"/>
      <c r="G20" s="46"/>
      <c r="H20" s="51"/>
      <c r="I20" s="44"/>
      <c r="J20" s="44"/>
      <c r="K20" s="44"/>
      <c r="L20" s="47"/>
      <c r="M20" s="46"/>
    </row>
    <row r="21" spans="1:14" ht="14.25" x14ac:dyDescent="0.2">
      <c r="A21" s="47"/>
      <c r="B21" s="44"/>
      <c r="C21" s="45"/>
      <c r="D21" s="46"/>
      <c r="E21" s="47"/>
      <c r="F21" s="50"/>
      <c r="G21" s="46"/>
      <c r="H21" s="51"/>
      <c r="I21" s="44"/>
      <c r="J21" s="44"/>
      <c r="K21" s="44"/>
      <c r="L21" s="47"/>
      <c r="M21" s="46"/>
    </row>
    <row r="22" spans="1:14" ht="14.25" x14ac:dyDescent="0.2">
      <c r="A22" s="47">
        <v>4</v>
      </c>
      <c r="B22" s="45" t="s">
        <v>597</v>
      </c>
      <c r="C22" s="154" t="s">
        <v>14</v>
      </c>
      <c r="D22" s="46" t="s">
        <v>598</v>
      </c>
      <c r="E22" s="47" t="s">
        <v>601</v>
      </c>
      <c r="F22" s="50">
        <v>500</v>
      </c>
      <c r="G22" s="46" t="s">
        <v>531</v>
      </c>
      <c r="H22" s="157">
        <v>530505000</v>
      </c>
      <c r="I22" s="45">
        <v>11</v>
      </c>
      <c r="J22" s="45">
        <v>0</v>
      </c>
      <c r="K22" s="45">
        <f>SUM(I22:J22)</f>
        <v>11</v>
      </c>
      <c r="L22" s="47" t="s">
        <v>54</v>
      </c>
      <c r="M22" s="46"/>
      <c r="N22" s="57" t="s">
        <v>599</v>
      </c>
    </row>
    <row r="23" spans="1:14" ht="14.25" x14ac:dyDescent="0.2">
      <c r="A23" s="47"/>
      <c r="B23" s="45" t="s">
        <v>605</v>
      </c>
      <c r="C23" s="45"/>
      <c r="D23" s="46" t="s">
        <v>600</v>
      </c>
      <c r="E23" s="47" t="s">
        <v>602</v>
      </c>
      <c r="F23" s="50">
        <v>600</v>
      </c>
      <c r="G23" s="46" t="s">
        <v>531</v>
      </c>
      <c r="H23" s="157"/>
      <c r="I23" s="45"/>
      <c r="J23" s="45"/>
      <c r="K23" s="45"/>
      <c r="L23" s="47"/>
      <c r="M23" s="46"/>
      <c r="N23" s="57" t="s">
        <v>604</v>
      </c>
    </row>
    <row r="24" spans="1:14" ht="14.25" x14ac:dyDescent="0.2">
      <c r="A24" s="47"/>
      <c r="B24" s="45" t="s">
        <v>606</v>
      </c>
      <c r="C24" s="45"/>
      <c r="D24" s="46"/>
      <c r="E24" s="47" t="s">
        <v>603</v>
      </c>
      <c r="F24" s="50">
        <v>1100</v>
      </c>
      <c r="G24" s="46" t="s">
        <v>531</v>
      </c>
      <c r="H24" s="157"/>
      <c r="I24" s="45"/>
      <c r="J24" s="45"/>
      <c r="K24" s="45"/>
      <c r="L24" s="47"/>
      <c r="M24" s="46"/>
      <c r="N24" s="57"/>
    </row>
    <row r="25" spans="1:14" ht="14.25" x14ac:dyDescent="0.2">
      <c r="A25" s="47"/>
      <c r="B25" s="44" t="s">
        <v>607</v>
      </c>
      <c r="C25" s="71"/>
      <c r="D25" s="46"/>
      <c r="E25" s="47" t="s">
        <v>67</v>
      </c>
      <c r="F25" s="50">
        <v>1800</v>
      </c>
      <c r="G25" s="46" t="s">
        <v>531</v>
      </c>
      <c r="H25" s="157"/>
      <c r="I25" s="45"/>
      <c r="J25" s="45"/>
      <c r="K25" s="45"/>
      <c r="L25" s="47"/>
      <c r="M25" s="46"/>
      <c r="N25" s="57"/>
    </row>
    <row r="26" spans="1:14" ht="14.25" x14ac:dyDescent="0.2">
      <c r="A26" s="47"/>
      <c r="B26" s="44"/>
      <c r="C26" s="45"/>
      <c r="D26" s="46"/>
      <c r="E26" s="47"/>
      <c r="F26" s="50"/>
      <c r="G26" s="46"/>
      <c r="H26" s="51"/>
      <c r="I26" s="44"/>
      <c r="J26" s="44"/>
      <c r="K26" s="44"/>
      <c r="L26" s="47"/>
      <c r="M26" s="46"/>
    </row>
    <row r="27" spans="1:14" ht="15" x14ac:dyDescent="0.25">
      <c r="A27" s="53"/>
      <c r="B27" s="345" t="s">
        <v>7</v>
      </c>
      <c r="C27" s="346"/>
      <c r="D27" s="347"/>
      <c r="E27" s="53"/>
      <c r="F27" s="54">
        <f>SUM(F10:F25)</f>
        <v>17023</v>
      </c>
      <c r="G27" s="55" t="s">
        <v>48</v>
      </c>
      <c r="H27" s="54">
        <f>SUM(H10:H25)</f>
        <v>2454932000</v>
      </c>
      <c r="I27" s="54">
        <f>SUM(I10:I25)</f>
        <v>105</v>
      </c>
      <c r="J27" s="54">
        <f>SUM(J10:J26)</f>
        <v>0</v>
      </c>
      <c r="K27" s="54">
        <f>SUM(K10,K14,K18,K22)</f>
        <v>105</v>
      </c>
      <c r="L27" s="53"/>
      <c r="M27" s="56"/>
    </row>
    <row r="28" spans="1:14" ht="14.25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1:14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4" ht="15.75" x14ac:dyDescent="0.2">
      <c r="A30" s="404" t="s">
        <v>394</v>
      </c>
      <c r="B30" s="405"/>
      <c r="C30" s="405"/>
      <c r="D30" s="405"/>
      <c r="E30" s="405"/>
      <c r="F30" s="405"/>
      <c r="G30" s="405"/>
      <c r="H30" s="405"/>
      <c r="I30" s="405"/>
      <c r="J30" s="405"/>
      <c r="K30" s="405"/>
      <c r="L30" s="405"/>
      <c r="M30" s="405"/>
    </row>
    <row r="31" spans="1:14" x14ac:dyDescent="0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4" ht="14.25" x14ac:dyDescent="0.2">
      <c r="A32" s="352" t="s">
        <v>68</v>
      </c>
      <c r="B32" s="37" t="s">
        <v>33</v>
      </c>
      <c r="C32" s="349" t="s">
        <v>69</v>
      </c>
      <c r="D32" s="350"/>
      <c r="E32" s="37" t="s">
        <v>70</v>
      </c>
      <c r="F32" s="349" t="s">
        <v>71</v>
      </c>
      <c r="G32" s="350"/>
      <c r="H32" s="38" t="s">
        <v>72</v>
      </c>
      <c r="I32" s="319" t="s">
        <v>36</v>
      </c>
      <c r="J32" s="351"/>
      <c r="K32" s="320"/>
      <c r="L32" s="352" t="s">
        <v>8</v>
      </c>
      <c r="M32" s="352" t="s">
        <v>73</v>
      </c>
    </row>
    <row r="33" spans="1:14" ht="14.25" x14ac:dyDescent="0.2">
      <c r="A33" s="353"/>
      <c r="B33" s="39" t="s">
        <v>74</v>
      </c>
      <c r="C33" s="354" t="s">
        <v>75</v>
      </c>
      <c r="D33" s="355"/>
      <c r="E33" s="39" t="s">
        <v>10</v>
      </c>
      <c r="F33" s="354" t="s">
        <v>76</v>
      </c>
      <c r="G33" s="355"/>
      <c r="H33" s="40" t="s">
        <v>77</v>
      </c>
      <c r="I33" s="41" t="s">
        <v>42</v>
      </c>
      <c r="J33" s="42" t="s">
        <v>43</v>
      </c>
      <c r="K33" s="43" t="s">
        <v>44</v>
      </c>
      <c r="L33" s="353"/>
      <c r="M33" s="353"/>
    </row>
    <row r="34" spans="1:14" ht="14.25" x14ac:dyDescent="0.2">
      <c r="A34" s="42">
        <v>1</v>
      </c>
      <c r="B34" s="42">
        <v>2</v>
      </c>
      <c r="C34" s="319">
        <v>3</v>
      </c>
      <c r="D34" s="320"/>
      <c r="E34" s="42">
        <v>4</v>
      </c>
      <c r="F34" s="319">
        <v>5</v>
      </c>
      <c r="G34" s="320"/>
      <c r="H34" s="42">
        <v>6</v>
      </c>
      <c r="I34" s="42">
        <v>7</v>
      </c>
      <c r="J34" s="42">
        <v>8</v>
      </c>
      <c r="K34" s="42">
        <v>9</v>
      </c>
      <c r="L34" s="42">
        <v>10</v>
      </c>
      <c r="M34" s="42">
        <v>11</v>
      </c>
    </row>
    <row r="35" spans="1:14" ht="14.25" x14ac:dyDescent="0.2">
      <c r="A35" s="44"/>
      <c r="B35" s="44"/>
      <c r="C35" s="45"/>
      <c r="D35" s="46"/>
      <c r="E35" s="44"/>
      <c r="F35" s="45"/>
      <c r="G35" s="46"/>
      <c r="H35" s="44"/>
      <c r="I35" s="44"/>
      <c r="J35" s="44"/>
      <c r="K35" s="44"/>
      <c r="L35" s="44"/>
      <c r="M35" s="46"/>
    </row>
    <row r="36" spans="1:14" ht="14.25" x14ac:dyDescent="0.2">
      <c r="A36" s="47">
        <v>1</v>
      </c>
      <c r="B36" s="44" t="s">
        <v>395</v>
      </c>
      <c r="C36" s="48" t="s">
        <v>14</v>
      </c>
      <c r="D36" s="59" t="s">
        <v>400</v>
      </c>
      <c r="E36" s="47" t="s">
        <v>331</v>
      </c>
      <c r="F36" s="50">
        <v>2000</v>
      </c>
      <c r="G36" s="46" t="s">
        <v>48</v>
      </c>
      <c r="H36" s="51">
        <v>1200000000</v>
      </c>
      <c r="I36" s="44">
        <v>100</v>
      </c>
      <c r="J36" s="44">
        <v>0</v>
      </c>
      <c r="K36" s="44">
        <f>I36+J36</f>
        <v>100</v>
      </c>
      <c r="L36" s="47" t="s">
        <v>49</v>
      </c>
      <c r="M36" s="46"/>
      <c r="N36" s="6" t="s">
        <v>563</v>
      </c>
    </row>
    <row r="37" spans="1:14" ht="14.25" x14ac:dyDescent="0.2">
      <c r="A37" s="47"/>
      <c r="B37" s="44" t="s">
        <v>396</v>
      </c>
      <c r="C37" s="48"/>
      <c r="D37" s="60" t="s">
        <v>401</v>
      </c>
      <c r="E37" s="47"/>
      <c r="F37" s="50"/>
      <c r="G37" s="46"/>
      <c r="H37" s="51"/>
      <c r="I37" s="44"/>
      <c r="J37" s="44"/>
      <c r="K37" s="44"/>
      <c r="L37" s="47"/>
      <c r="M37" s="46"/>
    </row>
    <row r="38" spans="1:14" ht="14.25" x14ac:dyDescent="0.2">
      <c r="A38" s="47"/>
      <c r="B38" s="44" t="s">
        <v>397</v>
      </c>
      <c r="C38" s="48"/>
      <c r="D38" s="49"/>
      <c r="E38" s="47"/>
      <c r="F38" s="50"/>
      <c r="G38" s="46"/>
      <c r="H38" s="51"/>
      <c r="I38" s="44"/>
      <c r="J38" s="44"/>
      <c r="K38" s="44"/>
      <c r="L38" s="47"/>
      <c r="M38" s="46"/>
    </row>
    <row r="39" spans="1:14" ht="14.25" x14ac:dyDescent="0.2">
      <c r="A39" s="47"/>
      <c r="B39" s="44" t="s">
        <v>398</v>
      </c>
      <c r="C39" s="48"/>
      <c r="D39" s="49"/>
      <c r="E39" s="47"/>
      <c r="F39" s="50"/>
      <c r="G39" s="46"/>
      <c r="H39" s="51"/>
      <c r="I39" s="44"/>
      <c r="J39" s="44"/>
      <c r="K39" s="44"/>
      <c r="L39" s="47"/>
      <c r="M39" s="46"/>
    </row>
    <row r="40" spans="1:14" ht="14.25" x14ac:dyDescent="0.2">
      <c r="A40" s="47"/>
      <c r="B40" s="44" t="s">
        <v>399</v>
      </c>
      <c r="C40" s="48"/>
      <c r="D40" s="49"/>
      <c r="E40" s="47"/>
      <c r="F40" s="50"/>
      <c r="G40" s="46"/>
      <c r="H40" s="51"/>
      <c r="I40" s="44"/>
      <c r="J40" s="44"/>
      <c r="K40" s="44"/>
      <c r="L40" s="47"/>
      <c r="M40" s="46"/>
    </row>
    <row r="41" spans="1:14" ht="14.25" x14ac:dyDescent="0.2">
      <c r="A41" s="47"/>
      <c r="B41" s="44"/>
      <c r="C41" s="48"/>
      <c r="D41" s="49"/>
      <c r="E41" s="47"/>
      <c r="F41" s="50"/>
      <c r="G41" s="46"/>
      <c r="H41" s="51"/>
      <c r="I41" s="44"/>
      <c r="J41" s="44"/>
      <c r="K41" s="44"/>
      <c r="L41" s="47"/>
      <c r="M41" s="46"/>
    </row>
    <row r="42" spans="1:14" ht="15" x14ac:dyDescent="0.25">
      <c r="A42" s="53"/>
      <c r="B42" s="345" t="s">
        <v>7</v>
      </c>
      <c r="C42" s="346"/>
      <c r="D42" s="347"/>
      <c r="E42" s="53"/>
      <c r="F42" s="54">
        <f>SUM(F36:F41)</f>
        <v>2000</v>
      </c>
      <c r="G42" s="55" t="s">
        <v>48</v>
      </c>
      <c r="H42" s="54">
        <f>SUM(H36:H41)</f>
        <v>1200000000</v>
      </c>
      <c r="I42" s="54">
        <f>SUM(I36:I41)</f>
        <v>100</v>
      </c>
      <c r="J42" s="54">
        <f>SUM(J36:J41)</f>
        <v>0</v>
      </c>
      <c r="K42" s="54">
        <f>SUM(K36:K41)</f>
        <v>100</v>
      </c>
      <c r="L42" s="53"/>
      <c r="M42" s="56"/>
    </row>
    <row r="43" spans="1:14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4" ht="15.75" x14ac:dyDescent="0.2">
      <c r="A44" s="404" t="s">
        <v>315</v>
      </c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</row>
    <row r="45" spans="1:14" x14ac:dyDescent="0.2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</row>
    <row r="46" spans="1:14" ht="14.25" x14ac:dyDescent="0.2">
      <c r="A46" s="352" t="s">
        <v>68</v>
      </c>
      <c r="B46" s="37" t="s">
        <v>33</v>
      </c>
      <c r="C46" s="349" t="s">
        <v>69</v>
      </c>
      <c r="D46" s="350"/>
      <c r="E46" s="37" t="s">
        <v>70</v>
      </c>
      <c r="F46" s="349" t="s">
        <v>71</v>
      </c>
      <c r="G46" s="350"/>
      <c r="H46" s="38" t="s">
        <v>72</v>
      </c>
      <c r="I46" s="319" t="s">
        <v>36</v>
      </c>
      <c r="J46" s="351"/>
      <c r="K46" s="320"/>
      <c r="L46" s="352" t="s">
        <v>8</v>
      </c>
      <c r="M46" s="352" t="s">
        <v>73</v>
      </c>
    </row>
    <row r="47" spans="1:14" ht="14.25" x14ac:dyDescent="0.2">
      <c r="A47" s="353"/>
      <c r="B47" s="39" t="s">
        <v>74</v>
      </c>
      <c r="C47" s="354" t="s">
        <v>75</v>
      </c>
      <c r="D47" s="355"/>
      <c r="E47" s="39" t="s">
        <v>10</v>
      </c>
      <c r="F47" s="354" t="s">
        <v>76</v>
      </c>
      <c r="G47" s="355"/>
      <c r="H47" s="40" t="s">
        <v>77</v>
      </c>
      <c r="I47" s="41" t="s">
        <v>42</v>
      </c>
      <c r="J47" s="42" t="s">
        <v>43</v>
      </c>
      <c r="K47" s="43" t="s">
        <v>44</v>
      </c>
      <c r="L47" s="353"/>
      <c r="M47" s="353"/>
    </row>
    <row r="48" spans="1:14" ht="14.25" x14ac:dyDescent="0.2">
      <c r="A48" s="42">
        <v>1</v>
      </c>
      <c r="B48" s="42">
        <v>2</v>
      </c>
      <c r="C48" s="319">
        <v>3</v>
      </c>
      <c r="D48" s="320"/>
      <c r="E48" s="42">
        <v>4</v>
      </c>
      <c r="F48" s="319">
        <v>5</v>
      </c>
      <c r="G48" s="320"/>
      <c r="H48" s="42">
        <v>6</v>
      </c>
      <c r="I48" s="42">
        <v>7</v>
      </c>
      <c r="J48" s="42">
        <v>8</v>
      </c>
      <c r="K48" s="42">
        <v>9</v>
      </c>
      <c r="L48" s="42">
        <v>10</v>
      </c>
      <c r="M48" s="42">
        <v>11</v>
      </c>
    </row>
    <row r="49" spans="1:14" ht="14.25" x14ac:dyDescent="0.2">
      <c r="A49" s="44"/>
      <c r="B49" s="44"/>
      <c r="C49" s="45"/>
      <c r="D49" s="46"/>
      <c r="E49" s="44"/>
      <c r="F49" s="45"/>
      <c r="G49" s="46"/>
      <c r="H49" s="44"/>
      <c r="I49" s="44"/>
      <c r="J49" s="44"/>
      <c r="K49" s="44"/>
      <c r="L49" s="44"/>
      <c r="M49" s="46"/>
    </row>
    <row r="50" spans="1:14" ht="14.25" x14ac:dyDescent="0.2">
      <c r="A50" s="47">
        <v>1</v>
      </c>
      <c r="B50" s="44" t="s">
        <v>203</v>
      </c>
      <c r="C50" s="48" t="s">
        <v>14</v>
      </c>
      <c r="D50" s="49" t="s">
        <v>204</v>
      </c>
      <c r="E50" s="61" t="s">
        <v>205</v>
      </c>
      <c r="F50" s="50">
        <v>1000</v>
      </c>
      <c r="G50" s="46" t="s">
        <v>48</v>
      </c>
      <c r="H50" s="51">
        <v>2232000000</v>
      </c>
      <c r="I50" s="44">
        <v>50</v>
      </c>
      <c r="J50" s="44">
        <v>0</v>
      </c>
      <c r="K50" s="44">
        <f>I50+J50</f>
        <v>50</v>
      </c>
      <c r="L50" s="47" t="s">
        <v>49</v>
      </c>
      <c r="M50" s="46"/>
      <c r="N50" s="6" t="s">
        <v>563</v>
      </c>
    </row>
    <row r="51" spans="1:14" ht="14.25" x14ac:dyDescent="0.2">
      <c r="A51" s="47"/>
      <c r="B51" s="61" t="s">
        <v>206</v>
      </c>
      <c r="C51" s="62"/>
      <c r="D51" s="63" t="s">
        <v>207</v>
      </c>
      <c r="E51" s="61" t="s">
        <v>145</v>
      </c>
      <c r="F51" s="50">
        <v>5000</v>
      </c>
      <c r="G51" s="46" t="s">
        <v>48</v>
      </c>
      <c r="H51" s="51"/>
      <c r="I51" s="44"/>
      <c r="J51" s="44"/>
      <c r="K51" s="44"/>
      <c r="L51" s="47"/>
      <c r="M51" s="46"/>
    </row>
    <row r="52" spans="1:14" ht="14.25" x14ac:dyDescent="0.2">
      <c r="A52" s="47"/>
      <c r="B52" s="61" t="s">
        <v>208</v>
      </c>
      <c r="C52" s="62"/>
      <c r="D52" s="63"/>
      <c r="E52" s="61" t="s">
        <v>209</v>
      </c>
      <c r="F52" s="50">
        <v>6000</v>
      </c>
      <c r="G52" s="46" t="s">
        <v>48</v>
      </c>
      <c r="H52" s="51"/>
      <c r="I52" s="44"/>
      <c r="J52" s="44"/>
      <c r="K52" s="44"/>
      <c r="L52" s="47"/>
      <c r="M52" s="46"/>
    </row>
    <row r="53" spans="1:14" ht="14.25" x14ac:dyDescent="0.2">
      <c r="A53" s="47"/>
      <c r="B53" s="44"/>
      <c r="C53" s="62"/>
      <c r="D53" s="46"/>
      <c r="E53" s="61" t="s">
        <v>110</v>
      </c>
      <c r="F53" s="50">
        <v>1500</v>
      </c>
      <c r="G53" s="46" t="s">
        <v>48</v>
      </c>
      <c r="H53" s="51"/>
      <c r="I53" s="44"/>
      <c r="J53" s="44"/>
      <c r="K53" s="44"/>
      <c r="L53" s="47"/>
      <c r="M53" s="46"/>
    </row>
    <row r="54" spans="1:14" ht="14.25" x14ac:dyDescent="0.2">
      <c r="A54" s="47"/>
      <c r="B54" s="44"/>
      <c r="C54" s="62"/>
      <c r="D54" s="46"/>
      <c r="E54" s="61" t="s">
        <v>210</v>
      </c>
      <c r="F54" s="50">
        <v>1000</v>
      </c>
      <c r="G54" s="46" t="s">
        <v>48</v>
      </c>
      <c r="H54" s="51"/>
      <c r="I54" s="44"/>
      <c r="J54" s="44"/>
      <c r="K54" s="44"/>
      <c r="L54" s="47"/>
      <c r="M54" s="46"/>
    </row>
    <row r="55" spans="1:14" ht="14.25" x14ac:dyDescent="0.2">
      <c r="A55" s="47"/>
      <c r="B55" s="44"/>
      <c r="C55" s="62"/>
      <c r="D55" s="46"/>
      <c r="E55" s="61" t="s">
        <v>211</v>
      </c>
      <c r="F55" s="50">
        <v>2000</v>
      </c>
      <c r="G55" s="46" t="s">
        <v>48</v>
      </c>
      <c r="H55" s="51"/>
      <c r="I55" s="44"/>
      <c r="J55" s="44"/>
      <c r="K55" s="44"/>
      <c r="L55" s="47"/>
      <c r="M55" s="46"/>
    </row>
    <row r="56" spans="1:14" ht="14.25" x14ac:dyDescent="0.2">
      <c r="A56" s="47"/>
      <c r="B56" s="44"/>
      <c r="C56" s="62"/>
      <c r="D56" s="46"/>
      <c r="E56" s="47"/>
      <c r="F56" s="50"/>
      <c r="G56" s="46"/>
      <c r="H56" s="51"/>
      <c r="I56" s="44"/>
      <c r="J56" s="44"/>
      <c r="K56" s="44"/>
      <c r="L56" s="47"/>
      <c r="M56" s="46"/>
    </row>
    <row r="57" spans="1:14" ht="18.75" customHeight="1" x14ac:dyDescent="0.25">
      <c r="A57" s="64" t="s">
        <v>7</v>
      </c>
      <c r="B57" s="65"/>
      <c r="C57" s="65"/>
      <c r="D57" s="65"/>
      <c r="E57" s="66"/>
      <c r="F57" s="67"/>
      <c r="G57" s="68"/>
      <c r="H57" s="69">
        <f>SUM(H50:H56)</f>
        <v>2232000000</v>
      </c>
      <c r="I57" s="69">
        <f>SUM(I50:I56)</f>
        <v>50</v>
      </c>
      <c r="J57" s="69">
        <f>SUM(J50:J56)</f>
        <v>0</v>
      </c>
      <c r="K57" s="69">
        <f>SUM(K50:K56)</f>
        <v>50</v>
      </c>
      <c r="L57" s="70"/>
      <c r="M57" s="70"/>
    </row>
    <row r="58" spans="1:14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4" ht="14.25" x14ac:dyDescent="0.2">
      <c r="A59" s="40"/>
      <c r="B59" s="71"/>
      <c r="C59" s="71"/>
      <c r="D59" s="72"/>
      <c r="E59" s="71"/>
      <c r="F59" s="73"/>
      <c r="G59" s="71"/>
      <c r="H59" s="74"/>
      <c r="I59" s="71"/>
      <c r="J59" s="71"/>
      <c r="K59" s="71"/>
      <c r="L59" s="71"/>
      <c r="M59" s="71"/>
    </row>
    <row r="60" spans="1:14" ht="15.75" x14ac:dyDescent="0.2">
      <c r="A60" s="405" t="s">
        <v>362</v>
      </c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</row>
    <row r="61" spans="1:14" ht="15" thickBot="1" x14ac:dyDescent="0.25">
      <c r="A61" s="75"/>
      <c r="B61" s="57"/>
      <c r="C61" s="57"/>
      <c r="D61" s="75"/>
      <c r="E61" s="57"/>
      <c r="F61" s="57"/>
      <c r="G61" s="57"/>
      <c r="H61" s="57"/>
      <c r="I61" s="57"/>
      <c r="J61" s="57"/>
      <c r="K61" s="57"/>
      <c r="L61" s="57"/>
      <c r="M61" s="57"/>
    </row>
    <row r="62" spans="1:14" ht="15" thickTop="1" x14ac:dyDescent="0.2">
      <c r="A62" s="328" t="s">
        <v>0</v>
      </c>
      <c r="B62" s="76" t="s">
        <v>33</v>
      </c>
      <c r="C62" s="76"/>
      <c r="D62" s="76" t="s">
        <v>34</v>
      </c>
      <c r="E62" s="76" t="s">
        <v>3</v>
      </c>
      <c r="F62" s="330" t="s">
        <v>35</v>
      </c>
      <c r="G62" s="331"/>
      <c r="H62" s="76" t="s">
        <v>7</v>
      </c>
      <c r="I62" s="372" t="s">
        <v>36</v>
      </c>
      <c r="J62" s="372"/>
      <c r="K62" s="372"/>
      <c r="L62" s="370" t="s">
        <v>8</v>
      </c>
      <c r="M62" s="315" t="s">
        <v>73</v>
      </c>
    </row>
    <row r="63" spans="1:14" ht="15" thickBot="1" x14ac:dyDescent="0.25">
      <c r="A63" s="329"/>
      <c r="B63" s="77" t="s">
        <v>38</v>
      </c>
      <c r="C63" s="77"/>
      <c r="D63" s="77" t="s">
        <v>39</v>
      </c>
      <c r="E63" s="77" t="s">
        <v>10</v>
      </c>
      <c r="F63" s="317" t="s">
        <v>40</v>
      </c>
      <c r="G63" s="318"/>
      <c r="H63" s="77" t="s">
        <v>41</v>
      </c>
      <c r="I63" s="77" t="s">
        <v>42</v>
      </c>
      <c r="J63" s="77" t="s">
        <v>43</v>
      </c>
      <c r="K63" s="77" t="s">
        <v>44</v>
      </c>
      <c r="L63" s="371"/>
      <c r="M63" s="316"/>
    </row>
    <row r="64" spans="1:14" ht="15" thickTop="1" x14ac:dyDescent="0.2">
      <c r="A64" s="226"/>
      <c r="B64" s="78"/>
      <c r="C64" s="78"/>
      <c r="D64" s="78"/>
      <c r="E64" s="78"/>
      <c r="F64" s="79"/>
      <c r="G64" s="80"/>
      <c r="H64" s="78"/>
      <c r="I64" s="78"/>
      <c r="J64" s="78"/>
      <c r="K64" s="78"/>
      <c r="L64" s="78"/>
      <c r="M64" s="81"/>
    </row>
    <row r="65" spans="1:14" ht="14.25" x14ac:dyDescent="0.2">
      <c r="A65" s="82"/>
      <c r="B65" s="44"/>
      <c r="C65" s="44"/>
      <c r="D65" s="83"/>
      <c r="E65" s="44"/>
      <c r="F65" s="84"/>
      <c r="G65" s="46"/>
      <c r="H65" s="85"/>
      <c r="I65" s="44"/>
      <c r="J65" s="44"/>
      <c r="K65" s="44"/>
      <c r="L65" s="47"/>
      <c r="M65" s="86"/>
    </row>
    <row r="66" spans="1:14" ht="14.25" x14ac:dyDescent="0.2">
      <c r="A66" s="82">
        <v>1</v>
      </c>
      <c r="B66" s="44" t="s">
        <v>442</v>
      </c>
      <c r="C66" s="44"/>
      <c r="D66" s="61"/>
      <c r="E66" s="47" t="s">
        <v>281</v>
      </c>
      <c r="F66" s="84">
        <v>50000</v>
      </c>
      <c r="G66" s="46" t="s">
        <v>16</v>
      </c>
      <c r="H66" s="85">
        <v>29620000000</v>
      </c>
      <c r="I66" s="44">
        <v>153</v>
      </c>
      <c r="J66" s="44">
        <v>0</v>
      </c>
      <c r="K66" s="44">
        <f>I66+J66</f>
        <v>153</v>
      </c>
      <c r="L66" s="47" t="s">
        <v>54</v>
      </c>
      <c r="M66" s="86"/>
      <c r="N66" s="6" t="s">
        <v>564</v>
      </c>
    </row>
    <row r="67" spans="1:14" ht="14.25" x14ac:dyDescent="0.2">
      <c r="A67" s="82"/>
      <c r="B67" s="44" t="s">
        <v>369</v>
      </c>
      <c r="C67" s="44"/>
      <c r="D67" s="83"/>
      <c r="E67" s="47" t="s">
        <v>283</v>
      </c>
      <c r="F67" s="84"/>
      <c r="G67" s="46"/>
      <c r="H67" s="85"/>
      <c r="I67" s="44"/>
      <c r="J67" s="44"/>
      <c r="K67" s="44"/>
      <c r="L67" s="47"/>
      <c r="M67" s="86"/>
    </row>
    <row r="68" spans="1:14" ht="14.25" x14ac:dyDescent="0.2">
      <c r="A68" s="82"/>
      <c r="B68" s="44" t="s">
        <v>370</v>
      </c>
      <c r="C68" s="44"/>
      <c r="D68" s="83"/>
      <c r="E68" s="44"/>
      <c r="F68" s="84"/>
      <c r="G68" s="46"/>
      <c r="H68" s="85"/>
      <c r="I68" s="44"/>
      <c r="J68" s="44"/>
      <c r="K68" s="44"/>
      <c r="L68" s="47"/>
      <c r="M68" s="86"/>
    </row>
    <row r="69" spans="1:14" ht="14.25" x14ac:dyDescent="0.2">
      <c r="A69" s="82"/>
      <c r="B69" s="44" t="s">
        <v>371</v>
      </c>
      <c r="C69" s="44"/>
      <c r="D69" s="83"/>
      <c r="E69" s="44"/>
      <c r="F69" s="84"/>
      <c r="G69" s="46"/>
      <c r="H69" s="85"/>
      <c r="I69" s="44"/>
      <c r="J69" s="44"/>
      <c r="K69" s="44"/>
      <c r="L69" s="47"/>
      <c r="M69" s="86"/>
    </row>
    <row r="70" spans="1:14" ht="14.25" x14ac:dyDescent="0.2">
      <c r="A70" s="82"/>
      <c r="B70" s="44"/>
      <c r="C70" s="44"/>
      <c r="D70" s="83"/>
      <c r="E70" s="44"/>
      <c r="F70" s="84"/>
      <c r="G70" s="46"/>
      <c r="H70" s="85"/>
      <c r="I70" s="44"/>
      <c r="J70" s="44"/>
      <c r="K70" s="44"/>
      <c r="L70" s="47"/>
      <c r="M70" s="86"/>
    </row>
    <row r="71" spans="1:14" ht="19.5" customHeight="1" thickBot="1" x14ac:dyDescent="0.3">
      <c r="A71" s="87"/>
      <c r="B71" s="378" t="s">
        <v>7</v>
      </c>
      <c r="C71" s="379"/>
      <c r="D71" s="380"/>
      <c r="E71" s="88"/>
      <c r="F71" s="89">
        <f>SUM(F65:F70)</f>
        <v>50000</v>
      </c>
      <c r="G71" s="90" t="s">
        <v>16</v>
      </c>
      <c r="H71" s="91">
        <f>SUM(H65:H70)</f>
        <v>29620000000</v>
      </c>
      <c r="I71" s="91">
        <f>SUM(I65:I70)</f>
        <v>153</v>
      </c>
      <c r="J71" s="91">
        <f>SUM(J65:J70)</f>
        <v>0</v>
      </c>
      <c r="K71" s="92">
        <f>SUM(K65:K70)</f>
        <v>153</v>
      </c>
      <c r="L71" s="88"/>
      <c r="M71" s="93"/>
    </row>
    <row r="72" spans="1:14" ht="13.5" thickTop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 ht="15.75" x14ac:dyDescent="0.2">
      <c r="A73" s="405" t="s">
        <v>456</v>
      </c>
      <c r="B73" s="405"/>
      <c r="C73" s="405"/>
      <c r="D73" s="405"/>
      <c r="E73" s="405"/>
      <c r="F73" s="405"/>
      <c r="G73" s="405"/>
      <c r="H73" s="405"/>
      <c r="I73" s="405"/>
      <c r="J73" s="405"/>
      <c r="K73" s="405"/>
      <c r="L73" s="405"/>
      <c r="M73" s="405"/>
    </row>
    <row r="74" spans="1:14" ht="15" thickBot="1" x14ac:dyDescent="0.25">
      <c r="A74" s="75"/>
      <c r="B74" s="57"/>
      <c r="C74" s="57"/>
      <c r="D74" s="75"/>
      <c r="E74" s="57"/>
      <c r="F74" s="57"/>
      <c r="G74" s="57"/>
      <c r="H74" s="57"/>
      <c r="I74" s="57"/>
      <c r="J74" s="57"/>
      <c r="K74" s="57"/>
      <c r="L74" s="57"/>
      <c r="M74" s="57"/>
    </row>
    <row r="75" spans="1:14" ht="15" thickTop="1" x14ac:dyDescent="0.2">
      <c r="A75" s="328" t="s">
        <v>0</v>
      </c>
      <c r="B75" s="76" t="s">
        <v>33</v>
      </c>
      <c r="C75" s="76"/>
      <c r="D75" s="76" t="s">
        <v>34</v>
      </c>
      <c r="E75" s="76" t="s">
        <v>3</v>
      </c>
      <c r="F75" s="330" t="s">
        <v>35</v>
      </c>
      <c r="G75" s="331"/>
      <c r="H75" s="76" t="s">
        <v>7</v>
      </c>
      <c r="I75" s="372" t="s">
        <v>36</v>
      </c>
      <c r="J75" s="372"/>
      <c r="K75" s="372"/>
      <c r="L75" s="370" t="s">
        <v>8</v>
      </c>
      <c r="M75" s="315" t="s">
        <v>73</v>
      </c>
    </row>
    <row r="76" spans="1:14" ht="15" thickBot="1" x14ac:dyDescent="0.25">
      <c r="A76" s="329"/>
      <c r="B76" s="77" t="s">
        <v>38</v>
      </c>
      <c r="C76" s="77"/>
      <c r="D76" s="77" t="s">
        <v>39</v>
      </c>
      <c r="E76" s="77" t="s">
        <v>10</v>
      </c>
      <c r="F76" s="317" t="s">
        <v>40</v>
      </c>
      <c r="G76" s="318"/>
      <c r="H76" s="77" t="s">
        <v>41</v>
      </c>
      <c r="I76" s="77" t="s">
        <v>42</v>
      </c>
      <c r="J76" s="77" t="s">
        <v>43</v>
      </c>
      <c r="K76" s="77" t="s">
        <v>44</v>
      </c>
      <c r="L76" s="371"/>
      <c r="M76" s="316"/>
    </row>
    <row r="77" spans="1:14" ht="15" thickTop="1" x14ac:dyDescent="0.2">
      <c r="A77" s="226"/>
      <c r="B77" s="78"/>
      <c r="C77" s="78"/>
      <c r="D77" s="78"/>
      <c r="E77" s="78"/>
      <c r="F77" s="79"/>
      <c r="G77" s="80"/>
      <c r="H77" s="78"/>
      <c r="I77" s="78"/>
      <c r="J77" s="78"/>
      <c r="K77" s="78"/>
      <c r="L77" s="78"/>
      <c r="M77" s="81"/>
    </row>
    <row r="78" spans="1:14" ht="14.25" x14ac:dyDescent="0.2">
      <c r="A78" s="82"/>
      <c r="B78" s="44"/>
      <c r="C78" s="44"/>
      <c r="D78" s="83"/>
      <c r="E78" s="44"/>
      <c r="F78" s="84"/>
      <c r="G78" s="46"/>
      <c r="H78" s="85"/>
      <c r="I78" s="44"/>
      <c r="J78" s="44"/>
      <c r="K78" s="44"/>
      <c r="L78" s="47"/>
      <c r="M78" s="86"/>
    </row>
    <row r="79" spans="1:14" ht="14.25" x14ac:dyDescent="0.2">
      <c r="A79" s="82">
        <v>1</v>
      </c>
      <c r="B79" s="44" t="s">
        <v>457</v>
      </c>
      <c r="C79" s="44"/>
      <c r="D79" s="61" t="s">
        <v>461</v>
      </c>
      <c r="E79" s="47" t="s">
        <v>463</v>
      </c>
      <c r="F79" s="84">
        <v>300</v>
      </c>
      <c r="G79" s="46" t="s">
        <v>16</v>
      </c>
      <c r="H79" s="85">
        <v>3150000000</v>
      </c>
      <c r="I79" s="44">
        <v>22</v>
      </c>
      <c r="J79" s="44">
        <v>0</v>
      </c>
      <c r="K79" s="44">
        <v>22</v>
      </c>
      <c r="L79" s="47"/>
      <c r="M79" s="86"/>
      <c r="N79" s="6" t="s">
        <v>563</v>
      </c>
    </row>
    <row r="80" spans="1:14" ht="14.25" x14ac:dyDescent="0.2">
      <c r="A80" s="82"/>
      <c r="B80" s="44" t="s">
        <v>458</v>
      </c>
      <c r="C80" s="44"/>
      <c r="D80" s="94" t="s">
        <v>462</v>
      </c>
      <c r="E80" s="47"/>
      <c r="F80" s="84"/>
      <c r="G80" s="46"/>
      <c r="H80" s="85"/>
      <c r="I80" s="44"/>
      <c r="J80" s="44"/>
      <c r="K80" s="44"/>
      <c r="L80" s="47"/>
      <c r="M80" s="86"/>
    </row>
    <row r="81" spans="1:15" ht="14.25" x14ac:dyDescent="0.2">
      <c r="A81" s="82"/>
      <c r="B81" s="44" t="s">
        <v>459</v>
      </c>
      <c r="C81" s="44"/>
      <c r="D81" s="83"/>
      <c r="E81" s="44"/>
      <c r="F81" s="84"/>
      <c r="G81" s="46"/>
      <c r="H81" s="85"/>
      <c r="I81" s="44"/>
      <c r="J81" s="44"/>
      <c r="K81" s="44"/>
      <c r="L81" s="47"/>
      <c r="M81" s="86"/>
    </row>
    <row r="82" spans="1:15" ht="14.25" x14ac:dyDescent="0.2">
      <c r="A82" s="82"/>
      <c r="B82" s="44" t="s">
        <v>460</v>
      </c>
      <c r="C82" s="44"/>
      <c r="D82" s="83"/>
      <c r="E82" s="44"/>
      <c r="F82" s="84"/>
      <c r="G82" s="46"/>
      <c r="H82" s="85"/>
      <c r="I82" s="44"/>
      <c r="J82" s="44"/>
      <c r="K82" s="44"/>
      <c r="L82" s="47"/>
      <c r="M82" s="86"/>
    </row>
    <row r="83" spans="1:15" ht="14.25" x14ac:dyDescent="0.2">
      <c r="A83" s="82"/>
      <c r="B83" s="44"/>
      <c r="C83" s="44"/>
      <c r="D83" s="83"/>
      <c r="E83" s="44"/>
      <c r="F83" s="84"/>
      <c r="G83" s="46"/>
      <c r="H83" s="85"/>
      <c r="I83" s="44"/>
      <c r="J83" s="44"/>
      <c r="K83" s="44"/>
      <c r="L83" s="47"/>
      <c r="M83" s="86"/>
    </row>
    <row r="84" spans="1:15" ht="19.5" customHeight="1" thickBot="1" x14ac:dyDescent="0.3">
      <c r="A84" s="87"/>
      <c r="B84" s="378" t="s">
        <v>7</v>
      </c>
      <c r="C84" s="379"/>
      <c r="D84" s="380"/>
      <c r="E84" s="88"/>
      <c r="F84" s="89">
        <f>SUM(F78:F83)</f>
        <v>300</v>
      </c>
      <c r="G84" s="90" t="s">
        <v>16</v>
      </c>
      <c r="H84" s="91">
        <f>SUM(H78:H83)</f>
        <v>3150000000</v>
      </c>
      <c r="I84" s="91">
        <f>SUM(I78:I83)</f>
        <v>22</v>
      </c>
      <c r="J84" s="91">
        <f>SUM(J78:J83)</f>
        <v>0</v>
      </c>
      <c r="K84" s="92">
        <f>SUM(K78:K83)</f>
        <v>22</v>
      </c>
      <c r="L84" s="88"/>
      <c r="M84" s="93"/>
    </row>
    <row r="85" spans="1:15" ht="13.5" thickTop="1" x14ac:dyDescent="0.2"/>
    <row r="87" spans="1:15" ht="15.75" x14ac:dyDescent="0.2">
      <c r="A87" s="405" t="s">
        <v>473</v>
      </c>
      <c r="B87" s="405"/>
      <c r="C87" s="405"/>
      <c r="D87" s="405"/>
      <c r="E87" s="405"/>
      <c r="F87" s="405"/>
      <c r="G87" s="405"/>
      <c r="H87" s="405"/>
      <c r="I87" s="405"/>
      <c r="J87" s="405"/>
      <c r="K87" s="405"/>
      <c r="L87" s="405"/>
      <c r="M87" s="405"/>
    </row>
    <row r="88" spans="1:15" ht="15" thickBot="1" x14ac:dyDescent="0.25">
      <c r="A88" s="75"/>
      <c r="B88" s="57"/>
      <c r="C88" s="57"/>
      <c r="D88" s="75"/>
      <c r="E88" s="57"/>
      <c r="F88" s="57"/>
      <c r="G88" s="57"/>
      <c r="H88" s="57"/>
      <c r="I88" s="57"/>
      <c r="J88" s="57"/>
      <c r="K88" s="57"/>
      <c r="L88" s="57"/>
      <c r="M88" s="57"/>
    </row>
    <row r="89" spans="1:15" ht="15" thickTop="1" x14ac:dyDescent="0.2">
      <c r="A89" s="328" t="s">
        <v>0</v>
      </c>
      <c r="B89" s="76" t="s">
        <v>33</v>
      </c>
      <c r="C89" s="76"/>
      <c r="D89" s="76" t="s">
        <v>34</v>
      </c>
      <c r="E89" s="76" t="s">
        <v>3</v>
      </c>
      <c r="F89" s="330" t="s">
        <v>35</v>
      </c>
      <c r="G89" s="331"/>
      <c r="H89" s="76" t="s">
        <v>7</v>
      </c>
      <c r="I89" s="372" t="s">
        <v>36</v>
      </c>
      <c r="J89" s="372"/>
      <c r="K89" s="372"/>
      <c r="L89" s="370" t="s">
        <v>8</v>
      </c>
      <c r="M89" s="315" t="s">
        <v>73</v>
      </c>
    </row>
    <row r="90" spans="1:15" ht="15" thickBot="1" x14ac:dyDescent="0.25">
      <c r="A90" s="329"/>
      <c r="B90" s="77" t="s">
        <v>38</v>
      </c>
      <c r="C90" s="77"/>
      <c r="D90" s="77" t="s">
        <v>39</v>
      </c>
      <c r="E90" s="77" t="s">
        <v>10</v>
      </c>
      <c r="F90" s="317" t="s">
        <v>40</v>
      </c>
      <c r="G90" s="318"/>
      <c r="H90" s="77" t="s">
        <v>41</v>
      </c>
      <c r="I90" s="77" t="s">
        <v>42</v>
      </c>
      <c r="J90" s="77" t="s">
        <v>43</v>
      </c>
      <c r="K90" s="77" t="s">
        <v>44</v>
      </c>
      <c r="L90" s="371"/>
      <c r="M90" s="316"/>
    </row>
    <row r="91" spans="1:15" ht="15" thickTop="1" x14ac:dyDescent="0.2">
      <c r="A91" s="226"/>
      <c r="B91" s="78"/>
      <c r="C91" s="78"/>
      <c r="D91" s="78"/>
      <c r="E91" s="78"/>
      <c r="F91" s="79"/>
      <c r="G91" s="80"/>
      <c r="H91" s="78"/>
      <c r="I91" s="78"/>
      <c r="J91" s="78"/>
      <c r="K91" s="78"/>
      <c r="L91" s="78"/>
      <c r="M91" s="81"/>
    </row>
    <row r="92" spans="1:15" ht="14.25" x14ac:dyDescent="0.2">
      <c r="A92" s="82"/>
      <c r="B92" s="44"/>
      <c r="C92" s="44"/>
      <c r="D92" s="83"/>
      <c r="E92" s="44"/>
      <c r="F92" s="84"/>
      <c r="G92" s="46"/>
      <c r="H92" s="85"/>
      <c r="I92" s="44"/>
      <c r="J92" s="44"/>
      <c r="K92" s="44"/>
      <c r="L92" s="47"/>
      <c r="M92" s="86"/>
    </row>
    <row r="93" spans="1:15" ht="14.25" x14ac:dyDescent="0.2">
      <c r="A93" s="82">
        <v>1</v>
      </c>
      <c r="B93" s="44" t="s">
        <v>474</v>
      </c>
      <c r="C93" s="44"/>
      <c r="D93" s="61" t="s">
        <v>476</v>
      </c>
      <c r="E93" s="47" t="s">
        <v>478</v>
      </c>
      <c r="F93" s="84">
        <v>25</v>
      </c>
      <c r="G93" s="46" t="s">
        <v>16</v>
      </c>
      <c r="H93" s="85">
        <v>190000000000</v>
      </c>
      <c r="I93" s="44">
        <v>94</v>
      </c>
      <c r="J93" s="44"/>
      <c r="K93" s="44">
        <v>94</v>
      </c>
      <c r="L93" s="47"/>
      <c r="M93" s="86"/>
      <c r="N93" s="6" t="s">
        <v>564</v>
      </c>
    </row>
    <row r="94" spans="1:15" ht="14.25" x14ac:dyDescent="0.2">
      <c r="A94" s="82"/>
      <c r="B94" s="44" t="s">
        <v>475</v>
      </c>
      <c r="C94" s="44"/>
      <c r="D94" s="95" t="s">
        <v>477</v>
      </c>
      <c r="E94" s="47" t="s">
        <v>479</v>
      </c>
      <c r="F94" s="84"/>
      <c r="G94" s="46"/>
      <c r="H94" s="85"/>
      <c r="I94" s="44"/>
      <c r="J94" s="44"/>
      <c r="K94" s="44"/>
      <c r="L94" s="47"/>
      <c r="M94" s="86"/>
    </row>
    <row r="95" spans="1:15" ht="14.25" x14ac:dyDescent="0.2">
      <c r="A95" s="82"/>
      <c r="B95" s="44"/>
      <c r="C95" s="44"/>
      <c r="D95" s="83"/>
      <c r="E95" s="44"/>
      <c r="F95" s="84"/>
      <c r="G95" s="46"/>
      <c r="H95" s="85"/>
      <c r="I95" s="44"/>
      <c r="J95" s="44"/>
      <c r="K95" s="44"/>
      <c r="L95" s="47"/>
      <c r="M95" s="86"/>
    </row>
    <row r="96" spans="1:15" ht="14.25" x14ac:dyDescent="0.2">
      <c r="A96" s="82">
        <v>2</v>
      </c>
      <c r="B96" s="44" t="s">
        <v>560</v>
      </c>
      <c r="C96" s="44"/>
      <c r="D96" s="83"/>
      <c r="E96" s="47" t="s">
        <v>478</v>
      </c>
      <c r="F96" s="84"/>
      <c r="G96" s="46"/>
      <c r="H96" s="85">
        <v>150000000000</v>
      </c>
      <c r="I96" s="44">
        <v>82</v>
      </c>
      <c r="J96" s="44"/>
      <c r="K96" s="44">
        <f>SUM(I96:J96)</f>
        <v>82</v>
      </c>
      <c r="L96" s="47"/>
      <c r="M96" s="86"/>
      <c r="N96" s="6" t="s">
        <v>564</v>
      </c>
      <c r="O96" s="266" t="s">
        <v>621</v>
      </c>
    </row>
    <row r="97" spans="1:15" ht="14.25" x14ac:dyDescent="0.2">
      <c r="A97" s="82"/>
      <c r="B97" s="45" t="s">
        <v>561</v>
      </c>
      <c r="C97" s="44"/>
      <c r="D97" s="133"/>
      <c r="E97" s="47" t="s">
        <v>479</v>
      </c>
      <c r="F97" s="84"/>
      <c r="G97" s="46"/>
      <c r="H97" s="85"/>
      <c r="I97" s="44"/>
      <c r="J97" s="44"/>
      <c r="K97" s="44"/>
      <c r="L97" s="47"/>
      <c r="M97" s="86"/>
    </row>
    <row r="98" spans="1:15" ht="28.5" x14ac:dyDescent="0.2">
      <c r="A98" s="82"/>
      <c r="B98" s="246" t="s">
        <v>562</v>
      </c>
      <c r="C98" s="44"/>
      <c r="D98" s="133"/>
      <c r="E98" s="44"/>
      <c r="F98" s="84"/>
      <c r="G98" s="46"/>
      <c r="H98" s="173"/>
      <c r="I98" s="45"/>
      <c r="J98" s="45"/>
      <c r="K98" s="44"/>
      <c r="L98" s="47"/>
      <c r="M98" s="86"/>
    </row>
    <row r="99" spans="1:15" ht="14.25" x14ac:dyDescent="0.2">
      <c r="A99" s="82"/>
      <c r="B99" s="45"/>
      <c r="C99" s="174"/>
      <c r="D99" s="133"/>
      <c r="E99" s="44"/>
      <c r="F99" s="84"/>
      <c r="G99" s="46"/>
      <c r="H99" s="173"/>
      <c r="I99" s="45"/>
      <c r="J99" s="45"/>
      <c r="K99" s="44"/>
      <c r="L99" s="47"/>
      <c r="M99" s="86"/>
    </row>
    <row r="100" spans="1:15" ht="19.5" customHeight="1" thickBot="1" x14ac:dyDescent="0.3">
      <c r="A100" s="87"/>
      <c r="B100" s="378" t="s">
        <v>7</v>
      </c>
      <c r="C100" s="379"/>
      <c r="D100" s="380"/>
      <c r="E100" s="88"/>
      <c r="F100" s="89">
        <f>SUM(F92:F97)</f>
        <v>25</v>
      </c>
      <c r="G100" s="90" t="s">
        <v>16</v>
      </c>
      <c r="H100" s="91">
        <f>SUM(H92:H97)</f>
        <v>340000000000</v>
      </c>
      <c r="I100" s="91">
        <f>SUM(I92:I97)</f>
        <v>176</v>
      </c>
      <c r="J100" s="91">
        <f>SUM(J92:J97)</f>
        <v>0</v>
      </c>
      <c r="K100" s="92">
        <f>SUM(K92:K97)</f>
        <v>176</v>
      </c>
      <c r="L100" s="88"/>
      <c r="M100" s="93"/>
    </row>
    <row r="101" spans="1:15" ht="13.5" thickTop="1" x14ac:dyDescent="0.2"/>
    <row r="102" spans="1:15" ht="15" x14ac:dyDescent="0.2">
      <c r="A102" s="332" t="s">
        <v>299</v>
      </c>
      <c r="B102" s="332"/>
      <c r="C102" s="332"/>
      <c r="D102" s="332"/>
      <c r="E102" s="332"/>
      <c r="F102" s="332"/>
      <c r="G102" s="332"/>
      <c r="H102" s="332"/>
      <c r="I102" s="332"/>
      <c r="J102" s="332"/>
      <c r="K102" s="332"/>
    </row>
    <row r="103" spans="1:15" ht="15.75" thickBot="1" x14ac:dyDescent="0.3">
      <c r="A103" s="199"/>
      <c r="B103" s="57"/>
      <c r="C103" s="57"/>
      <c r="D103" s="57"/>
      <c r="E103" s="57"/>
      <c r="F103" s="57"/>
      <c r="G103" s="75"/>
      <c r="H103" s="57"/>
      <c r="I103" s="75"/>
      <c r="J103" s="75"/>
      <c r="K103" s="75"/>
    </row>
    <row r="104" spans="1:15" ht="15.75" thickTop="1" x14ac:dyDescent="0.2">
      <c r="A104" s="333" t="s">
        <v>0</v>
      </c>
      <c r="B104" s="335" t="s">
        <v>1</v>
      </c>
      <c r="C104" s="337" t="s">
        <v>22</v>
      </c>
      <c r="D104" s="338"/>
      <c r="E104" s="249" t="s">
        <v>3</v>
      </c>
      <c r="F104" s="249" t="s">
        <v>4</v>
      </c>
      <c r="G104" s="335" t="s">
        <v>5</v>
      </c>
      <c r="H104" s="249" t="s">
        <v>6</v>
      </c>
      <c r="I104" s="247" t="s">
        <v>481</v>
      </c>
      <c r="J104" s="339" t="s">
        <v>8</v>
      </c>
      <c r="K104" s="341" t="s">
        <v>9</v>
      </c>
    </row>
    <row r="105" spans="1:15" ht="15.75" thickBot="1" x14ac:dyDescent="0.25">
      <c r="A105" s="334"/>
      <c r="B105" s="336"/>
      <c r="C105" s="343" t="s">
        <v>10</v>
      </c>
      <c r="D105" s="344"/>
      <c r="E105" s="250" t="s">
        <v>11</v>
      </c>
      <c r="F105" s="250" t="s">
        <v>12</v>
      </c>
      <c r="G105" s="336"/>
      <c r="H105" s="250" t="s">
        <v>13</v>
      </c>
      <c r="I105" s="248" t="s">
        <v>482</v>
      </c>
      <c r="J105" s="340"/>
      <c r="K105" s="342"/>
    </row>
    <row r="106" spans="1:15" ht="15.75" thickTop="1" x14ac:dyDescent="0.25">
      <c r="A106" s="200">
        <v>1</v>
      </c>
      <c r="B106" s="42">
        <v>2</v>
      </c>
      <c r="C106" s="319">
        <v>3</v>
      </c>
      <c r="D106" s="320"/>
      <c r="E106" s="42">
        <v>5</v>
      </c>
      <c r="F106" s="42">
        <v>6</v>
      </c>
      <c r="G106" s="42">
        <v>7</v>
      </c>
      <c r="H106" s="42">
        <v>8</v>
      </c>
      <c r="I106" s="42">
        <v>9</v>
      </c>
      <c r="J106" s="42">
        <v>10</v>
      </c>
      <c r="K106" s="201">
        <v>11</v>
      </c>
    </row>
    <row r="107" spans="1:15" ht="15" x14ac:dyDescent="0.25">
      <c r="A107" s="202"/>
      <c r="B107" s="44"/>
      <c r="C107" s="45"/>
      <c r="D107" s="46"/>
      <c r="E107" s="44"/>
      <c r="F107" s="203"/>
      <c r="G107" s="47"/>
      <c r="H107" s="44"/>
      <c r="I107" s="47"/>
      <c r="J107" s="47"/>
      <c r="K107" s="204"/>
    </row>
    <row r="108" spans="1:15" ht="15" x14ac:dyDescent="0.25">
      <c r="A108" s="202">
        <v>1</v>
      </c>
      <c r="B108" s="44" t="s">
        <v>585</v>
      </c>
      <c r="C108" s="45"/>
      <c r="D108" s="46" t="s">
        <v>587</v>
      </c>
      <c r="E108" s="47" t="s">
        <v>589</v>
      </c>
      <c r="F108" s="203">
        <v>1500</v>
      </c>
      <c r="G108" s="61" t="s">
        <v>591</v>
      </c>
      <c r="H108" s="203">
        <v>344000000</v>
      </c>
      <c r="I108" s="206">
        <v>7</v>
      </c>
      <c r="J108" s="47"/>
      <c r="K108" s="204"/>
      <c r="N108" s="260"/>
      <c r="O108" s="251" t="s">
        <v>594</v>
      </c>
    </row>
    <row r="109" spans="1:15" ht="15" x14ac:dyDescent="0.25">
      <c r="A109" s="202"/>
      <c r="B109" s="44" t="s">
        <v>586</v>
      </c>
      <c r="C109" s="45"/>
      <c r="D109" s="252" t="s">
        <v>588</v>
      </c>
      <c r="E109" s="47" t="s">
        <v>595</v>
      </c>
      <c r="F109" s="203">
        <v>2500</v>
      </c>
      <c r="G109" s="61" t="s">
        <v>591</v>
      </c>
      <c r="H109" s="203"/>
      <c r="I109" s="206"/>
      <c r="J109" s="47"/>
      <c r="K109" s="204"/>
      <c r="O109" s="128" t="s">
        <v>593</v>
      </c>
    </row>
    <row r="110" spans="1:15" ht="15" x14ac:dyDescent="0.25">
      <c r="A110" s="202"/>
      <c r="B110" s="44" t="s">
        <v>289</v>
      </c>
      <c r="C110" s="45"/>
      <c r="D110" s="52" t="s">
        <v>592</v>
      </c>
      <c r="E110" s="47" t="s">
        <v>590</v>
      </c>
      <c r="F110" s="203">
        <v>1000</v>
      </c>
      <c r="G110" s="61" t="s">
        <v>591</v>
      </c>
      <c r="H110" s="203"/>
      <c r="I110" s="206"/>
      <c r="J110" s="47"/>
      <c r="K110" s="204"/>
      <c r="O110" s="253" t="s">
        <v>596</v>
      </c>
    </row>
    <row r="111" spans="1:15" ht="15.75" thickBot="1" x14ac:dyDescent="0.3">
      <c r="A111" s="202"/>
      <c r="B111" s="44"/>
      <c r="C111" s="45"/>
      <c r="D111" s="46"/>
      <c r="E111" s="47"/>
      <c r="F111" s="203"/>
      <c r="G111" s="47"/>
      <c r="H111" s="203"/>
      <c r="I111" s="206"/>
      <c r="J111" s="47"/>
      <c r="K111" s="204"/>
    </row>
    <row r="112" spans="1:15" ht="15.75" thickBot="1" x14ac:dyDescent="0.3">
      <c r="A112" s="207"/>
      <c r="B112" s="321"/>
      <c r="C112" s="322"/>
      <c r="D112" s="322"/>
      <c r="E112" s="323"/>
      <c r="F112" s="208">
        <f>SUM(F108:F111)</f>
        <v>5000</v>
      </c>
      <c r="G112" s="209"/>
      <c r="H112" s="208">
        <f>SUM(H108:H111)</f>
        <v>344000000</v>
      </c>
      <c r="I112" s="210">
        <f>SUM(I107:I111)</f>
        <v>7</v>
      </c>
      <c r="J112" s="209"/>
      <c r="K112" s="211"/>
    </row>
    <row r="113" spans="1:12" ht="13.5" thickTop="1" x14ac:dyDescent="0.2"/>
    <row r="114" spans="1:12" ht="15" customHeight="1" thickBot="1" x14ac:dyDescent="0.25">
      <c r="A114" s="423" t="s">
        <v>637</v>
      </c>
      <c r="B114" s="423"/>
      <c r="C114" s="422"/>
      <c r="D114" s="422"/>
      <c r="E114" s="422"/>
      <c r="F114" s="269"/>
      <c r="G114" s="270" t="str">
        <f>G115</f>
        <v>SAT</v>
      </c>
      <c r="H114" s="271" t="str">
        <f>H115</f>
        <v>INVESTASI</v>
      </c>
      <c r="I114" s="272"/>
      <c r="J114" s="273"/>
      <c r="K114" s="274"/>
    </row>
    <row r="115" spans="1:12" ht="15.75" thickTop="1" x14ac:dyDescent="0.2">
      <c r="A115" s="333" t="s">
        <v>0</v>
      </c>
      <c r="B115" s="335" t="s">
        <v>1</v>
      </c>
      <c r="C115" s="337" t="s">
        <v>22</v>
      </c>
      <c r="D115" s="338"/>
      <c r="E115" s="263" t="s">
        <v>3</v>
      </c>
      <c r="F115" s="263" t="s">
        <v>4</v>
      </c>
      <c r="G115" s="335" t="s">
        <v>5</v>
      </c>
      <c r="H115" s="263" t="s">
        <v>6</v>
      </c>
      <c r="I115" s="261" t="s">
        <v>481</v>
      </c>
      <c r="J115" s="339" t="s">
        <v>8</v>
      </c>
      <c r="K115" s="341" t="s">
        <v>9</v>
      </c>
    </row>
    <row r="116" spans="1:12" ht="15.75" thickBot="1" x14ac:dyDescent="0.25">
      <c r="A116" s="334"/>
      <c r="B116" s="336"/>
      <c r="C116" s="343" t="s">
        <v>10</v>
      </c>
      <c r="D116" s="344"/>
      <c r="E116" s="264" t="s">
        <v>11</v>
      </c>
      <c r="F116" s="264" t="s">
        <v>12</v>
      </c>
      <c r="G116" s="336"/>
      <c r="H116" s="264" t="s">
        <v>13</v>
      </c>
      <c r="I116" s="262" t="s">
        <v>482</v>
      </c>
      <c r="J116" s="340"/>
      <c r="K116" s="342"/>
    </row>
    <row r="117" spans="1:12" ht="15.75" thickTop="1" x14ac:dyDescent="0.25">
      <c r="A117" s="200">
        <v>1</v>
      </c>
      <c r="B117" s="42">
        <v>2</v>
      </c>
      <c r="C117" s="319">
        <v>3</v>
      </c>
      <c r="D117" s="320"/>
      <c r="E117" s="42">
        <v>5</v>
      </c>
      <c r="F117" s="42">
        <v>6</v>
      </c>
      <c r="G117" s="42">
        <v>7</v>
      </c>
      <c r="H117" s="42">
        <v>8</v>
      </c>
      <c r="I117" s="42">
        <v>9</v>
      </c>
      <c r="J117" s="42">
        <v>10</v>
      </c>
      <c r="K117" s="201">
        <v>11</v>
      </c>
    </row>
    <row r="118" spans="1:12" ht="14.25" x14ac:dyDescent="0.2">
      <c r="A118" s="275">
        <v>1</v>
      </c>
      <c r="B118" s="277" t="s">
        <v>631</v>
      </c>
      <c r="C118" s="278" t="s">
        <v>14</v>
      </c>
      <c r="D118" s="281" t="s">
        <v>515</v>
      </c>
      <c r="E118" s="284" t="s">
        <v>635</v>
      </c>
      <c r="F118" s="285">
        <v>10</v>
      </c>
      <c r="G118" s="287" t="s">
        <v>531</v>
      </c>
      <c r="H118" s="288">
        <v>218000000</v>
      </c>
      <c r="I118" s="287">
        <v>5</v>
      </c>
      <c r="J118" s="288"/>
      <c r="K118" s="287"/>
      <c r="L118" s="289"/>
    </row>
    <row r="119" spans="1:12" ht="14.25" x14ac:dyDescent="0.2">
      <c r="A119" s="279"/>
      <c r="B119" s="279" t="s">
        <v>632</v>
      </c>
      <c r="C119" s="258"/>
      <c r="D119" s="282" t="s">
        <v>634</v>
      </c>
      <c r="E119" s="283" t="s">
        <v>636</v>
      </c>
      <c r="F119" s="286">
        <v>15</v>
      </c>
      <c r="G119" s="286" t="s">
        <v>531</v>
      </c>
      <c r="H119" s="280"/>
      <c r="I119" s="286"/>
      <c r="J119" s="286"/>
      <c r="K119" s="286"/>
      <c r="L119" s="289"/>
    </row>
    <row r="120" spans="1:12" ht="15" thickBot="1" x14ac:dyDescent="0.25">
      <c r="A120" s="280"/>
      <c r="B120" s="280" t="s">
        <v>633</v>
      </c>
      <c r="C120" s="280"/>
      <c r="D120" s="128" t="s">
        <v>240</v>
      </c>
      <c r="E120" s="280"/>
      <c r="F120" s="280"/>
      <c r="G120" s="286"/>
      <c r="H120" s="280"/>
      <c r="I120" s="286"/>
      <c r="J120" s="286"/>
      <c r="K120" s="286"/>
      <c r="L120" s="289"/>
    </row>
    <row r="121" spans="1:12" ht="15.75" thickBot="1" x14ac:dyDescent="0.3">
      <c r="A121" s="207"/>
      <c r="B121" s="321"/>
      <c r="C121" s="322"/>
      <c r="D121" s="322"/>
      <c r="E121" s="323"/>
      <c r="F121" s="290">
        <f>SUM(F118:F119)</f>
        <v>25</v>
      </c>
      <c r="G121" s="209"/>
      <c r="H121" s="208">
        <f>SUM(H118:H119)</f>
        <v>218000000</v>
      </c>
      <c r="I121" s="210">
        <f>SUM(I116:I120)</f>
        <v>14</v>
      </c>
      <c r="J121" s="209"/>
      <c r="K121" s="211"/>
      <c r="L121" s="289"/>
    </row>
    <row r="122" spans="1:12" ht="13.5" thickTop="1" x14ac:dyDescent="0.2">
      <c r="A122" s="276"/>
      <c r="B122" s="276"/>
      <c r="C122" s="276"/>
      <c r="D122" s="276"/>
      <c r="E122" s="276"/>
      <c r="F122" s="276"/>
      <c r="G122" s="276"/>
      <c r="H122" s="276"/>
      <c r="I122" s="276"/>
      <c r="J122" s="276"/>
      <c r="K122" s="276"/>
    </row>
    <row r="123" spans="1:12" x14ac:dyDescent="0.2">
      <c r="A123" s="276"/>
      <c r="B123" s="276"/>
      <c r="C123" s="276"/>
      <c r="D123" s="276"/>
      <c r="E123" s="276"/>
      <c r="F123" s="276"/>
      <c r="G123" s="276"/>
      <c r="H123" s="276"/>
      <c r="I123" s="276"/>
      <c r="J123" s="276"/>
      <c r="K123" s="276"/>
    </row>
    <row r="124" spans="1:12" x14ac:dyDescent="0.2">
      <c r="A124" s="276"/>
      <c r="B124" s="276"/>
      <c r="C124" s="276"/>
      <c r="D124" s="276"/>
      <c r="E124" s="276"/>
      <c r="F124" s="276"/>
      <c r="G124" s="276"/>
      <c r="H124" s="276"/>
      <c r="I124" s="276"/>
      <c r="J124" s="276"/>
      <c r="K124" s="276"/>
    </row>
  </sheetData>
  <mergeCells count="82">
    <mergeCell ref="G115:G116"/>
    <mergeCell ref="J115:J116"/>
    <mergeCell ref="K115:K116"/>
    <mergeCell ref="C116:D116"/>
    <mergeCell ref="C117:D117"/>
    <mergeCell ref="B121:E121"/>
    <mergeCell ref="C114:E114"/>
    <mergeCell ref="C115:D115"/>
    <mergeCell ref="A114:B114"/>
    <mergeCell ref="A115:A116"/>
    <mergeCell ref="B115:B116"/>
    <mergeCell ref="C106:D106"/>
    <mergeCell ref="B112:E112"/>
    <mergeCell ref="A102:K102"/>
    <mergeCell ref="A104:A105"/>
    <mergeCell ref="B104:B105"/>
    <mergeCell ref="C104:D104"/>
    <mergeCell ref="G104:G105"/>
    <mergeCell ref="J104:J105"/>
    <mergeCell ref="K104:K105"/>
    <mergeCell ref="C105:D105"/>
    <mergeCell ref="B100:D100"/>
    <mergeCell ref="A87:M87"/>
    <mergeCell ref="A89:A90"/>
    <mergeCell ref="F89:G89"/>
    <mergeCell ref="I89:K89"/>
    <mergeCell ref="L89:L90"/>
    <mergeCell ref="M89:M90"/>
    <mergeCell ref="F90:G90"/>
    <mergeCell ref="B71:D71"/>
    <mergeCell ref="A60:M60"/>
    <mergeCell ref="A62:A63"/>
    <mergeCell ref="F62:G62"/>
    <mergeCell ref="I62:K62"/>
    <mergeCell ref="L62:L63"/>
    <mergeCell ref="M62:M63"/>
    <mergeCell ref="F63:G63"/>
    <mergeCell ref="A4:M4"/>
    <mergeCell ref="A6:A7"/>
    <mergeCell ref="C6:D6"/>
    <mergeCell ref="F6:G6"/>
    <mergeCell ref="I6:K6"/>
    <mergeCell ref="L6:L7"/>
    <mergeCell ref="M6:M7"/>
    <mergeCell ref="C7:D7"/>
    <mergeCell ref="F7:G7"/>
    <mergeCell ref="C8:D8"/>
    <mergeCell ref="F8:G8"/>
    <mergeCell ref="B27:D27"/>
    <mergeCell ref="L32:L33"/>
    <mergeCell ref="M32:M33"/>
    <mergeCell ref="C33:D33"/>
    <mergeCell ref="F33:G33"/>
    <mergeCell ref="C32:D32"/>
    <mergeCell ref="F48:G48"/>
    <mergeCell ref="F32:G32"/>
    <mergeCell ref="I32:K32"/>
    <mergeCell ref="C34:D34"/>
    <mergeCell ref="F34:G34"/>
    <mergeCell ref="B42:D42"/>
    <mergeCell ref="A44:M44"/>
    <mergeCell ref="A32:A33"/>
    <mergeCell ref="A1:M1"/>
    <mergeCell ref="A46:A47"/>
    <mergeCell ref="C46:D46"/>
    <mergeCell ref="F46:G46"/>
    <mergeCell ref="I46:K46"/>
    <mergeCell ref="M46:M47"/>
    <mergeCell ref="C47:D47"/>
    <mergeCell ref="F47:G47"/>
    <mergeCell ref="L46:L47"/>
    <mergeCell ref="A30:M30"/>
    <mergeCell ref="A2:M2"/>
    <mergeCell ref="B84:D84"/>
    <mergeCell ref="A73:M73"/>
    <mergeCell ref="A75:A76"/>
    <mergeCell ref="F75:G75"/>
    <mergeCell ref="I75:K75"/>
    <mergeCell ref="L75:L76"/>
    <mergeCell ref="M75:M76"/>
    <mergeCell ref="F76:G76"/>
    <mergeCell ref="C48:D48"/>
  </mergeCells>
  <phoneticPr fontId="3" type="noConversion"/>
  <pageMargins left="1.1811023622047245" right="0.19685039370078741" top="0.98425196850393704" bottom="0.19685039370078741" header="0.51181102362204722" footer="0.51181102362204722"/>
  <pageSetup paperSize="9" scale="68" orientation="landscape" horizontalDpi="4294967293" verticalDpi="300" r:id="rId1"/>
  <headerFooter alignWithMargins="0"/>
  <rowBreaks count="3" manualBreakCount="3">
    <brk id="43" max="16383" man="1"/>
    <brk id="72" max="12" man="1"/>
    <brk id="121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view="pageBreakPreview" topLeftCell="A13" zoomScaleNormal="90" zoomScaleSheetLayoutView="100" workbookViewId="0">
      <selection activeCell="D10" sqref="D10"/>
    </sheetView>
  </sheetViews>
  <sheetFormatPr defaultRowHeight="12.75" x14ac:dyDescent="0.2"/>
  <cols>
    <col min="1" max="1" width="4.140625" style="6" bestFit="1" customWidth="1"/>
    <col min="2" max="2" width="39.28515625" style="6" customWidth="1"/>
    <col min="3" max="3" width="1.7109375" style="6" bestFit="1" customWidth="1"/>
    <col min="4" max="4" width="22.42578125" style="6" customWidth="1"/>
    <col min="5" max="5" width="19.28515625" style="6" customWidth="1"/>
    <col min="6" max="6" width="6.5703125" style="6" customWidth="1"/>
    <col min="7" max="7" width="8" style="6" customWidth="1"/>
    <col min="8" max="8" width="15.85546875" style="6" customWidth="1"/>
    <col min="9" max="9" width="6.85546875" style="6" customWidth="1"/>
    <col min="10" max="10" width="7.140625" style="6" customWidth="1"/>
    <col min="11" max="11" width="6.85546875" style="6" customWidth="1"/>
    <col min="12" max="12" width="8.7109375" style="6" customWidth="1"/>
    <col min="13" max="13" width="10.85546875" style="6" customWidth="1"/>
    <col min="14" max="16384" width="9.140625" style="6"/>
  </cols>
  <sheetData>
    <row r="1" spans="1:15" ht="18" x14ac:dyDescent="0.25">
      <c r="A1" s="383" t="s">
        <v>620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5" ht="18" x14ac:dyDescent="0.25">
      <c r="A2" s="383" t="s">
        <v>376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3" spans="1:15" ht="18" x14ac:dyDescent="0.2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</row>
    <row r="4" spans="1:15" ht="15.75" x14ac:dyDescent="0.2">
      <c r="A4" s="405" t="s">
        <v>375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5" spans="1:15" x14ac:dyDescent="0.2">
      <c r="A5" s="11"/>
      <c r="B5" s="5"/>
      <c r="C5" s="5"/>
      <c r="D5" s="12"/>
      <c r="E5" s="5"/>
      <c r="F5" s="5"/>
      <c r="G5" s="5"/>
      <c r="H5" s="5"/>
      <c r="I5" s="5"/>
      <c r="J5" s="5"/>
      <c r="K5" s="5"/>
      <c r="L5" s="5"/>
      <c r="M5" s="5"/>
    </row>
    <row r="6" spans="1:15" x14ac:dyDescent="0.2">
      <c r="A6" s="426" t="s">
        <v>0</v>
      </c>
      <c r="B6" s="96" t="s">
        <v>33</v>
      </c>
      <c r="C6" s="428" t="s">
        <v>34</v>
      </c>
      <c r="D6" s="429"/>
      <c r="E6" s="96" t="s">
        <v>3</v>
      </c>
      <c r="F6" s="428" t="s">
        <v>35</v>
      </c>
      <c r="G6" s="429"/>
      <c r="H6" s="96" t="s">
        <v>7</v>
      </c>
      <c r="I6" s="417" t="s">
        <v>36</v>
      </c>
      <c r="J6" s="430"/>
      <c r="K6" s="418"/>
      <c r="L6" s="431" t="s">
        <v>8</v>
      </c>
      <c r="M6" s="431" t="s">
        <v>288</v>
      </c>
    </row>
    <row r="7" spans="1:15" x14ac:dyDescent="0.2">
      <c r="A7" s="427"/>
      <c r="B7" s="97" t="s">
        <v>38</v>
      </c>
      <c r="C7" s="433" t="s">
        <v>39</v>
      </c>
      <c r="D7" s="434"/>
      <c r="E7" s="97" t="s">
        <v>10</v>
      </c>
      <c r="F7" s="433" t="s">
        <v>483</v>
      </c>
      <c r="G7" s="434"/>
      <c r="H7" s="97" t="s">
        <v>41</v>
      </c>
      <c r="I7" s="97" t="s">
        <v>42</v>
      </c>
      <c r="J7" s="97" t="s">
        <v>43</v>
      </c>
      <c r="K7" s="97" t="s">
        <v>44</v>
      </c>
      <c r="L7" s="432"/>
      <c r="M7" s="432"/>
    </row>
    <row r="8" spans="1:15" x14ac:dyDescent="0.2">
      <c r="A8" s="16">
        <v>1</v>
      </c>
      <c r="B8" s="16">
        <v>2</v>
      </c>
      <c r="C8" s="417">
        <v>3</v>
      </c>
      <c r="D8" s="418"/>
      <c r="E8" s="16">
        <v>4</v>
      </c>
      <c r="F8" s="417">
        <v>5</v>
      </c>
      <c r="G8" s="418"/>
      <c r="H8" s="16">
        <v>6</v>
      </c>
      <c r="I8" s="16">
        <v>7</v>
      </c>
      <c r="J8" s="16">
        <v>8</v>
      </c>
      <c r="K8" s="16">
        <v>9</v>
      </c>
      <c r="L8" s="16">
        <v>10</v>
      </c>
      <c r="M8" s="16">
        <v>11</v>
      </c>
      <c r="N8" s="98"/>
    </row>
    <row r="9" spans="1:15" x14ac:dyDescent="0.2">
      <c r="A9" s="22"/>
      <c r="B9" s="19"/>
      <c r="C9" s="20"/>
      <c r="D9" s="21"/>
      <c r="E9" s="22"/>
      <c r="F9" s="23"/>
      <c r="G9" s="24"/>
      <c r="H9" s="25"/>
      <c r="I9" s="26"/>
      <c r="J9" s="26"/>
      <c r="K9" s="26"/>
      <c r="L9" s="22"/>
      <c r="M9" s="26"/>
      <c r="N9" s="98"/>
    </row>
    <row r="10" spans="1:15" x14ac:dyDescent="0.2">
      <c r="A10" s="22">
        <v>1</v>
      </c>
      <c r="B10" s="26" t="s">
        <v>125</v>
      </c>
      <c r="C10" s="28" t="s">
        <v>14</v>
      </c>
      <c r="D10" s="21" t="s">
        <v>403</v>
      </c>
      <c r="E10" s="22" t="s">
        <v>331</v>
      </c>
      <c r="F10" s="23">
        <v>1000</v>
      </c>
      <c r="G10" s="24" t="s">
        <v>48</v>
      </c>
      <c r="H10" s="25">
        <v>437332700</v>
      </c>
      <c r="I10" s="26">
        <v>44</v>
      </c>
      <c r="J10" s="26">
        <v>0</v>
      </c>
      <c r="K10" s="26">
        <v>44</v>
      </c>
      <c r="L10" s="22" t="s">
        <v>49</v>
      </c>
      <c r="M10" s="26"/>
      <c r="N10" s="98" t="s">
        <v>563</v>
      </c>
      <c r="O10" s="6">
        <v>1</v>
      </c>
    </row>
    <row r="11" spans="1:15" x14ac:dyDescent="0.2">
      <c r="A11" s="22"/>
      <c r="B11" s="26" t="s">
        <v>66</v>
      </c>
      <c r="C11" s="29"/>
      <c r="D11" s="99" t="s">
        <v>401</v>
      </c>
      <c r="E11" s="22"/>
      <c r="F11" s="23"/>
      <c r="G11" s="24"/>
      <c r="H11" s="25"/>
      <c r="I11" s="26"/>
      <c r="J11" s="26"/>
      <c r="K11" s="26"/>
      <c r="L11" s="22"/>
      <c r="M11" s="26"/>
      <c r="N11" s="98"/>
    </row>
    <row r="12" spans="1:15" x14ac:dyDescent="0.2">
      <c r="A12" s="22"/>
      <c r="B12" s="26" t="s">
        <v>402</v>
      </c>
      <c r="C12" s="29"/>
      <c r="D12" s="21"/>
      <c r="E12" s="22"/>
      <c r="F12" s="23"/>
      <c r="G12" s="24"/>
      <c r="H12" s="25"/>
      <c r="I12" s="26"/>
      <c r="J12" s="26"/>
      <c r="K12" s="26"/>
      <c r="L12" s="22"/>
      <c r="M12" s="26"/>
      <c r="N12" s="98"/>
    </row>
    <row r="13" spans="1:15" x14ac:dyDescent="0.2">
      <c r="A13" s="22"/>
      <c r="B13" s="26"/>
      <c r="C13" s="29"/>
      <c r="D13" s="21"/>
      <c r="E13" s="22"/>
      <c r="F13" s="23"/>
      <c r="G13" s="24"/>
      <c r="H13" s="25"/>
      <c r="I13" s="26"/>
      <c r="J13" s="26"/>
      <c r="K13" s="26"/>
      <c r="L13" s="22"/>
      <c r="M13" s="26"/>
      <c r="N13" s="98"/>
    </row>
    <row r="14" spans="1:15" x14ac:dyDescent="0.2">
      <c r="A14" s="100"/>
      <c r="B14" s="437" t="s">
        <v>7</v>
      </c>
      <c r="C14" s="438"/>
      <c r="D14" s="439"/>
      <c r="E14" s="101"/>
      <c r="F14" s="102">
        <f>SUM(F9:F13)</f>
        <v>1000</v>
      </c>
      <c r="G14" s="103" t="s">
        <v>48</v>
      </c>
      <c r="H14" s="104">
        <f>SUM(H9:H13)</f>
        <v>437332700</v>
      </c>
      <c r="I14" s="104">
        <f>SUM(I9:I13)</f>
        <v>44</v>
      </c>
      <c r="J14" s="104">
        <f>SUM(J9:J13)</f>
        <v>0</v>
      </c>
      <c r="K14" s="104">
        <f>SUM(K9:K13)</f>
        <v>44</v>
      </c>
      <c r="L14" s="101"/>
      <c r="M14" s="101"/>
    </row>
    <row r="15" spans="1:15" ht="23.2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5" ht="15.75" x14ac:dyDescent="0.2">
      <c r="A16" s="405" t="s">
        <v>377</v>
      </c>
      <c r="B16" s="405"/>
      <c r="C16" s="405"/>
      <c r="D16" s="405"/>
      <c r="E16" s="405"/>
      <c r="F16" s="405"/>
      <c r="G16" s="405"/>
      <c r="H16" s="405"/>
      <c r="I16" s="405"/>
      <c r="J16" s="405"/>
      <c r="K16" s="405"/>
      <c r="L16" s="405"/>
      <c r="M16" s="405"/>
    </row>
    <row r="17" spans="1:15" x14ac:dyDescent="0.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</row>
    <row r="18" spans="1:15" x14ac:dyDescent="0.2">
      <c r="A18" s="440" t="s">
        <v>68</v>
      </c>
      <c r="B18" s="105" t="s">
        <v>33</v>
      </c>
      <c r="C18" s="442" t="s">
        <v>69</v>
      </c>
      <c r="D18" s="443"/>
      <c r="E18" s="105" t="s">
        <v>70</v>
      </c>
      <c r="F18" s="442" t="s">
        <v>71</v>
      </c>
      <c r="G18" s="443"/>
      <c r="H18" s="106" t="s">
        <v>72</v>
      </c>
      <c r="I18" s="435" t="s">
        <v>36</v>
      </c>
      <c r="J18" s="444"/>
      <c r="K18" s="436"/>
      <c r="L18" s="440" t="s">
        <v>8</v>
      </c>
      <c r="M18" s="440" t="s">
        <v>73</v>
      </c>
    </row>
    <row r="19" spans="1:15" x14ac:dyDescent="0.2">
      <c r="A19" s="441"/>
      <c r="B19" s="107" t="s">
        <v>74</v>
      </c>
      <c r="C19" s="424" t="s">
        <v>75</v>
      </c>
      <c r="D19" s="425"/>
      <c r="E19" s="107" t="s">
        <v>10</v>
      </c>
      <c r="F19" s="424" t="s">
        <v>76</v>
      </c>
      <c r="G19" s="425"/>
      <c r="H19" s="108" t="s">
        <v>77</v>
      </c>
      <c r="I19" s="109" t="s">
        <v>42</v>
      </c>
      <c r="J19" s="110" t="s">
        <v>43</v>
      </c>
      <c r="K19" s="111" t="s">
        <v>44</v>
      </c>
      <c r="L19" s="441"/>
      <c r="M19" s="441"/>
    </row>
    <row r="20" spans="1:15" x14ac:dyDescent="0.2">
      <c r="A20" s="110">
        <v>1</v>
      </c>
      <c r="B20" s="110">
        <v>2</v>
      </c>
      <c r="C20" s="435">
        <v>3</v>
      </c>
      <c r="D20" s="436"/>
      <c r="E20" s="110">
        <v>4</v>
      </c>
      <c r="F20" s="435">
        <v>5</v>
      </c>
      <c r="G20" s="436"/>
      <c r="H20" s="110">
        <v>6</v>
      </c>
      <c r="I20" s="110">
        <v>7</v>
      </c>
      <c r="J20" s="110">
        <v>8</v>
      </c>
      <c r="K20" s="110">
        <v>9</v>
      </c>
      <c r="L20" s="110">
        <v>10</v>
      </c>
      <c r="M20" s="110">
        <v>11</v>
      </c>
    </row>
    <row r="21" spans="1:15" x14ac:dyDescent="0.2">
      <c r="A21" s="26"/>
      <c r="B21" s="26"/>
      <c r="C21" s="29"/>
      <c r="D21" s="24"/>
      <c r="E21" s="26"/>
      <c r="F21" s="29"/>
      <c r="G21" s="24"/>
      <c r="H21" s="26"/>
      <c r="I21" s="26"/>
      <c r="J21" s="26"/>
      <c r="K21" s="26"/>
      <c r="L21" s="26"/>
      <c r="M21" s="24"/>
    </row>
    <row r="22" spans="1:15" x14ac:dyDescent="0.2">
      <c r="A22" s="22">
        <v>1</v>
      </c>
      <c r="B22" s="26" t="s">
        <v>407</v>
      </c>
      <c r="C22" s="29"/>
      <c r="D22" s="112"/>
      <c r="E22" s="22" t="s">
        <v>409</v>
      </c>
      <c r="F22" s="113"/>
      <c r="G22" s="24"/>
      <c r="H22" s="114"/>
      <c r="I22" s="26"/>
      <c r="J22" s="26"/>
      <c r="K22" s="26"/>
      <c r="L22" s="22"/>
      <c r="M22" s="24"/>
      <c r="N22" s="6" t="s">
        <v>564</v>
      </c>
      <c r="O22" s="6">
        <v>1</v>
      </c>
    </row>
    <row r="23" spans="1:15" x14ac:dyDescent="0.2">
      <c r="A23" s="22"/>
      <c r="B23" s="26" t="s">
        <v>408</v>
      </c>
      <c r="C23" s="29"/>
      <c r="D23" s="115"/>
      <c r="E23" s="22"/>
      <c r="F23" s="113"/>
      <c r="G23" s="24"/>
      <c r="H23" s="114"/>
      <c r="I23" s="26"/>
      <c r="J23" s="26"/>
      <c r="K23" s="26"/>
      <c r="L23" s="22"/>
      <c r="M23" s="24"/>
    </row>
    <row r="24" spans="1:15" x14ac:dyDescent="0.2">
      <c r="A24" s="22"/>
      <c r="B24" s="26"/>
      <c r="C24" s="29"/>
      <c r="D24" s="24"/>
      <c r="E24" s="22"/>
      <c r="F24" s="113"/>
      <c r="G24" s="24"/>
      <c r="H24" s="114"/>
      <c r="I24" s="26"/>
      <c r="J24" s="26"/>
      <c r="K24" s="26"/>
      <c r="L24" s="22"/>
      <c r="M24" s="24"/>
    </row>
    <row r="25" spans="1:15" x14ac:dyDescent="0.2">
      <c r="A25" s="22"/>
      <c r="B25" s="26"/>
      <c r="C25" s="29"/>
      <c r="D25" s="24"/>
      <c r="E25" s="22"/>
      <c r="F25" s="113"/>
      <c r="G25" s="24"/>
      <c r="H25" s="114"/>
      <c r="I25" s="26"/>
      <c r="J25" s="26"/>
      <c r="K25" s="26"/>
      <c r="L25" s="22"/>
      <c r="M25" s="24"/>
    </row>
    <row r="26" spans="1:15" x14ac:dyDescent="0.2">
      <c r="A26" s="101"/>
      <c r="B26" s="437" t="s">
        <v>7</v>
      </c>
      <c r="C26" s="438"/>
      <c r="D26" s="439"/>
      <c r="E26" s="101"/>
      <c r="F26" s="116">
        <f>SUM(F22:F25)</f>
        <v>0</v>
      </c>
      <c r="G26" s="117"/>
      <c r="H26" s="116">
        <f>SUM(H22:H25)</f>
        <v>0</v>
      </c>
      <c r="I26" s="116">
        <f>SUM(I22:I25)</f>
        <v>0</v>
      </c>
      <c r="J26" s="116">
        <f>SUM(J22:J25)</f>
        <v>0</v>
      </c>
      <c r="K26" s="116">
        <f>SUM(K22:K25)</f>
        <v>0</v>
      </c>
      <c r="L26" s="101"/>
      <c r="M26" s="103"/>
    </row>
    <row r="27" spans="1:1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</sheetData>
  <mergeCells count="26">
    <mergeCell ref="B26:D26"/>
    <mergeCell ref="A16:M16"/>
    <mergeCell ref="A18:A19"/>
    <mergeCell ref="C18:D18"/>
    <mergeCell ref="F18:G18"/>
    <mergeCell ref="I18:K18"/>
    <mergeCell ref="L18:L19"/>
    <mergeCell ref="M18:M19"/>
    <mergeCell ref="M6:M7"/>
    <mergeCell ref="C7:D7"/>
    <mergeCell ref="C20:D20"/>
    <mergeCell ref="F20:G20"/>
    <mergeCell ref="F7:G7"/>
    <mergeCell ref="C8:D8"/>
    <mergeCell ref="F8:G8"/>
    <mergeCell ref="B14:D14"/>
    <mergeCell ref="A2:M2"/>
    <mergeCell ref="A1:M1"/>
    <mergeCell ref="C19:D19"/>
    <mergeCell ref="F19:G19"/>
    <mergeCell ref="A4:M4"/>
    <mergeCell ref="A6:A7"/>
    <mergeCell ref="C6:D6"/>
    <mergeCell ref="F6:G6"/>
    <mergeCell ref="I6:K6"/>
    <mergeCell ref="L6:L7"/>
  </mergeCells>
  <phoneticPr fontId="3" type="noConversion"/>
  <pageMargins left="1.1811023622047245" right="0.19685039370078741" top="0.98425196850393704" bottom="0.19685039370078741" header="0.51181102362204722" footer="0.51181102362204722"/>
  <pageSetup paperSize="9" scale="83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BPS</vt:lpstr>
      <vt:lpstr>KEC SEI RAYA</vt:lpstr>
      <vt:lpstr>KEC KAKAP</vt:lpstr>
      <vt:lpstr>KEC TERENTANG</vt:lpstr>
      <vt:lpstr>KEC BATU AMPAR</vt:lpstr>
      <vt:lpstr>KEC AMBAWANG</vt:lpstr>
      <vt:lpstr>KEC. RASAU JAYA</vt:lpstr>
      <vt:lpstr>Sheet7</vt:lpstr>
      <vt:lpstr>Sheet1</vt:lpstr>
      <vt:lpstr>Sheet2</vt:lpstr>
      <vt:lpstr>Sheet3</vt:lpstr>
      <vt:lpstr>Sheet4</vt:lpstr>
      <vt:lpstr>Sheet5</vt:lpstr>
      <vt:lpstr>Sheet6</vt:lpstr>
      <vt:lpstr>Sheet8</vt:lpstr>
      <vt:lpstr>BPS!Print_Area</vt:lpstr>
      <vt:lpstr>'KEC AMBAWANG'!Print_Area</vt:lpstr>
      <vt:lpstr>'KEC BATU AMPAR'!Print_Area</vt:lpstr>
      <vt:lpstr>'KEC KAKAP'!Print_Area</vt:lpstr>
      <vt:lpstr>'KEC SEI RAYA'!Print_Area</vt:lpstr>
      <vt:lpstr>'KEC TERENTANG'!Print_Area</vt:lpstr>
      <vt:lpstr>'KEC. RASAU JAYA'!Print_Area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WindowsXp</dc:creator>
  <cp:lastModifiedBy>asus</cp:lastModifiedBy>
  <cp:lastPrinted>2019-04-11T07:32:41Z</cp:lastPrinted>
  <dcterms:created xsi:type="dcterms:W3CDTF">2007-11-02T09:13:48Z</dcterms:created>
  <dcterms:modified xsi:type="dcterms:W3CDTF">2019-11-20T03:30:15Z</dcterms:modified>
</cp:coreProperties>
</file>